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defaultThemeVersion="124226"/>
  <mc:AlternateContent xmlns:mc="http://schemas.openxmlformats.org/markup-compatibility/2006">
    <mc:Choice Requires="x15">
      <x15ac:absPath xmlns:x15ac="http://schemas.microsoft.com/office/spreadsheetml/2010/11/ac" url="X:\Team Folders\Dokumente\Freiberuflichtätige\Restfinanzierung BL\2023\"/>
    </mc:Choice>
  </mc:AlternateContent>
  <xr:revisionPtr revIDLastSave="0" documentId="8_{E527EC1E-7713-496F-A1DE-4E523948DDC5}" xr6:coauthVersionLast="47" xr6:coauthVersionMax="47" xr10:uidLastSave="{00000000-0000-0000-0000-000000000000}"/>
  <bookViews>
    <workbookView xWindow="780" yWindow="780" windowWidth="25515" windowHeight="14730" xr2:uid="{00000000-000D-0000-FFFF-FFFF00000000}"/>
  </bookViews>
  <sheets>
    <sheet name="Read_me_first" sheetId="7" r:id="rId1"/>
    <sheet name="Rechnungsformular" sheetId="4" r:id="rId2"/>
    <sheet name="Geburtsgebrechen" sheetId="5" r:id="rId3"/>
  </sheets>
  <definedNames>
    <definedName name="_GoBack" localSheetId="0">Read_me_first!$M$16</definedName>
    <definedName name="Berufsbewilligungen" localSheetId="0">Read_me_first!$E$81</definedName>
    <definedName name="Berufsbewilligungen">Rechnungsformular!$E$69</definedName>
    <definedName name="Berufsbewilligungen_" localSheetId="0">#REF!</definedName>
    <definedName name="Berufsbewilligungen_">#REF!</definedName>
    <definedName name="_xlnm.Print_Area" localSheetId="0">Read_me_first!$A$13:$J$94</definedName>
    <definedName name="_xlnm.Print_Area" localSheetId="1">Rechnungsformular!$A$1:$J$82</definedName>
  </definedNames>
  <calcPr calcId="181029"/>
</workbook>
</file>

<file path=xl/calcChain.xml><?xml version="1.0" encoding="utf-8"?>
<calcChain xmlns="http://schemas.openxmlformats.org/spreadsheetml/2006/main">
  <c r="I10" i="4" l="1"/>
  <c r="M46" i="7" l="1"/>
  <c r="M47" i="7"/>
  <c r="M48" i="7"/>
  <c r="M67" i="7"/>
  <c r="M68" i="7"/>
  <c r="M69" i="7"/>
  <c r="M70" i="7"/>
  <c r="M71" i="7"/>
  <c r="M72" i="7"/>
  <c r="M73" i="7"/>
  <c r="M74" i="7"/>
  <c r="M75" i="7"/>
  <c r="M51" i="7"/>
  <c r="M52" i="7"/>
  <c r="M53" i="7"/>
  <c r="M54" i="7"/>
  <c r="M55" i="7"/>
  <c r="M56" i="7"/>
  <c r="M57" i="7"/>
  <c r="M58" i="7"/>
  <c r="M59" i="7"/>
  <c r="M60" i="7"/>
  <c r="M61" i="7"/>
  <c r="M62" i="7"/>
  <c r="M63" i="7"/>
  <c r="M64" i="7"/>
  <c r="M65" i="7"/>
  <c r="M66" i="7"/>
  <c r="M49" i="7"/>
  <c r="M50" i="7"/>
  <c r="E33" i="4" l="1"/>
  <c r="I102" i="7"/>
  <c r="H102" i="7"/>
  <c r="G102" i="7"/>
  <c r="F102" i="7"/>
  <c r="E102" i="7"/>
  <c r="K102" i="7" s="1"/>
  <c r="I101" i="7"/>
  <c r="H101" i="7"/>
  <c r="G101" i="7"/>
  <c r="F101" i="7"/>
  <c r="E101" i="7"/>
  <c r="I100" i="7"/>
  <c r="H100" i="7"/>
  <c r="G100" i="7"/>
  <c r="F100" i="7"/>
  <c r="E100" i="7"/>
  <c r="K100" i="7" s="1"/>
  <c r="D76" i="7"/>
  <c r="C76" i="7"/>
  <c r="B76" i="7"/>
  <c r="I75" i="7"/>
  <c r="N75" i="7" s="1"/>
  <c r="O75" i="7" s="1"/>
  <c r="H75" i="7"/>
  <c r="G75" i="7"/>
  <c r="F75" i="7"/>
  <c r="E75" i="7"/>
  <c r="I74" i="7"/>
  <c r="N74" i="7" s="1"/>
  <c r="O74" i="7" s="1"/>
  <c r="H74" i="7"/>
  <c r="G74" i="7"/>
  <c r="F74" i="7"/>
  <c r="E74" i="7"/>
  <c r="K74" i="7" s="1"/>
  <c r="I73" i="7"/>
  <c r="N73" i="7" s="1"/>
  <c r="O73" i="7" s="1"/>
  <c r="H73" i="7"/>
  <c r="G73" i="7"/>
  <c r="F73" i="7"/>
  <c r="E73" i="7"/>
  <c r="I72" i="7"/>
  <c r="N72" i="7" s="1"/>
  <c r="O72" i="7" s="1"/>
  <c r="H72" i="7"/>
  <c r="G72" i="7"/>
  <c r="F72" i="7"/>
  <c r="E72" i="7"/>
  <c r="K72" i="7" s="1"/>
  <c r="I71" i="7"/>
  <c r="N71" i="7" s="1"/>
  <c r="O71" i="7" s="1"/>
  <c r="H71" i="7"/>
  <c r="G71" i="7"/>
  <c r="F71" i="7"/>
  <c r="E71" i="7"/>
  <c r="I70" i="7"/>
  <c r="N70" i="7" s="1"/>
  <c r="O70" i="7" s="1"/>
  <c r="H70" i="7"/>
  <c r="G70" i="7"/>
  <c r="F70" i="7"/>
  <c r="E70" i="7"/>
  <c r="K70" i="7" s="1"/>
  <c r="I69" i="7"/>
  <c r="N69" i="7" s="1"/>
  <c r="O69" i="7" s="1"/>
  <c r="H69" i="7"/>
  <c r="G69" i="7"/>
  <c r="F69" i="7"/>
  <c r="E69" i="7"/>
  <c r="I68" i="7"/>
  <c r="N68" i="7" s="1"/>
  <c r="O68" i="7" s="1"/>
  <c r="H68" i="7"/>
  <c r="G68" i="7"/>
  <c r="F68" i="7"/>
  <c r="E68" i="7"/>
  <c r="K68" i="7" s="1"/>
  <c r="I67" i="7"/>
  <c r="N67" i="7" s="1"/>
  <c r="O67" i="7" s="1"/>
  <c r="H67" i="7"/>
  <c r="G67" i="7"/>
  <c r="F67" i="7"/>
  <c r="E67" i="7"/>
  <c r="I66" i="7"/>
  <c r="N66" i="7" s="1"/>
  <c r="O66" i="7" s="1"/>
  <c r="H66" i="7"/>
  <c r="G66" i="7"/>
  <c r="F66" i="7"/>
  <c r="E66" i="7"/>
  <c r="K66" i="7" s="1"/>
  <c r="I65" i="7"/>
  <c r="N65" i="7" s="1"/>
  <c r="O65" i="7" s="1"/>
  <c r="H65" i="7"/>
  <c r="G65" i="7"/>
  <c r="F65" i="7"/>
  <c r="E65" i="7"/>
  <c r="I64" i="7"/>
  <c r="N64" i="7" s="1"/>
  <c r="O64" i="7" s="1"/>
  <c r="H64" i="7"/>
  <c r="G64" i="7"/>
  <c r="F64" i="7"/>
  <c r="E64" i="7"/>
  <c r="K64" i="7" s="1"/>
  <c r="I63" i="7"/>
  <c r="N63" i="7" s="1"/>
  <c r="O63" i="7" s="1"/>
  <c r="H63" i="7"/>
  <c r="G63" i="7"/>
  <c r="F63" i="7"/>
  <c r="E63" i="7"/>
  <c r="I62" i="7"/>
  <c r="N62" i="7" s="1"/>
  <c r="O62" i="7" s="1"/>
  <c r="H62" i="7"/>
  <c r="G62" i="7"/>
  <c r="F62" i="7"/>
  <c r="E62" i="7"/>
  <c r="K62" i="7" s="1"/>
  <c r="I61" i="7"/>
  <c r="N61" i="7" s="1"/>
  <c r="O61" i="7" s="1"/>
  <c r="H61" i="7"/>
  <c r="G61" i="7"/>
  <c r="F61" i="7"/>
  <c r="E61" i="7"/>
  <c r="I60" i="7"/>
  <c r="N60" i="7" s="1"/>
  <c r="O60" i="7" s="1"/>
  <c r="H60" i="7"/>
  <c r="G60" i="7"/>
  <c r="F60" i="7"/>
  <c r="E60" i="7"/>
  <c r="K60" i="7" s="1"/>
  <c r="I59" i="7"/>
  <c r="N59" i="7" s="1"/>
  <c r="O59" i="7" s="1"/>
  <c r="H59" i="7"/>
  <c r="G59" i="7"/>
  <c r="F59" i="7"/>
  <c r="E59" i="7"/>
  <c r="I58" i="7"/>
  <c r="N58" i="7" s="1"/>
  <c r="O58" i="7" s="1"/>
  <c r="H58" i="7"/>
  <c r="G58" i="7"/>
  <c r="F58" i="7"/>
  <c r="E58" i="7"/>
  <c r="K58" i="7" s="1"/>
  <c r="I57" i="7"/>
  <c r="N57" i="7" s="1"/>
  <c r="O57" i="7" s="1"/>
  <c r="H57" i="7"/>
  <c r="G57" i="7"/>
  <c r="F57" i="7"/>
  <c r="E57" i="7"/>
  <c r="I56" i="7"/>
  <c r="N56" i="7" s="1"/>
  <c r="O56" i="7" s="1"/>
  <c r="H56" i="7"/>
  <c r="G56" i="7"/>
  <c r="F56" i="7"/>
  <c r="E56" i="7"/>
  <c r="K56" i="7" s="1"/>
  <c r="I55" i="7"/>
  <c r="N55" i="7" s="1"/>
  <c r="O55" i="7" s="1"/>
  <c r="H55" i="7"/>
  <c r="G55" i="7"/>
  <c r="F55" i="7"/>
  <c r="E55" i="7"/>
  <c r="I54" i="7"/>
  <c r="N54" i="7" s="1"/>
  <c r="O54" i="7" s="1"/>
  <c r="H54" i="7"/>
  <c r="G54" i="7"/>
  <c r="F54" i="7"/>
  <c r="E54" i="7"/>
  <c r="K54" i="7" s="1"/>
  <c r="I53" i="7"/>
  <c r="N53" i="7" s="1"/>
  <c r="O53" i="7" s="1"/>
  <c r="H53" i="7"/>
  <c r="G53" i="7"/>
  <c r="F53" i="7"/>
  <c r="E53" i="7"/>
  <c r="I52" i="7"/>
  <c r="N52" i="7" s="1"/>
  <c r="O52" i="7" s="1"/>
  <c r="H52" i="7"/>
  <c r="G52" i="7"/>
  <c r="F52" i="7"/>
  <c r="E52" i="7"/>
  <c r="K52" i="7" s="1"/>
  <c r="I51" i="7"/>
  <c r="N51" i="7" s="1"/>
  <c r="O51" i="7" s="1"/>
  <c r="H51" i="7"/>
  <c r="G51" i="7"/>
  <c r="F51" i="7"/>
  <c r="E51" i="7"/>
  <c r="I50" i="7"/>
  <c r="N50" i="7" s="1"/>
  <c r="O50" i="7" s="1"/>
  <c r="H50" i="7"/>
  <c r="G50" i="7"/>
  <c r="F50" i="7"/>
  <c r="E50" i="7"/>
  <c r="K50" i="7" s="1"/>
  <c r="I49" i="7"/>
  <c r="N49" i="7" s="1"/>
  <c r="O49" i="7" s="1"/>
  <c r="H49" i="7"/>
  <c r="G49" i="7"/>
  <c r="F49" i="7"/>
  <c r="E49" i="7"/>
  <c r="I48" i="7"/>
  <c r="N48" i="7" s="1"/>
  <c r="O48" i="7" s="1"/>
  <c r="H48" i="7"/>
  <c r="G48" i="7"/>
  <c r="F48" i="7"/>
  <c r="E48" i="7"/>
  <c r="K48" i="7" s="1"/>
  <c r="I47" i="7"/>
  <c r="N47" i="7" s="1"/>
  <c r="O47" i="7" s="1"/>
  <c r="H47" i="7"/>
  <c r="G47" i="7"/>
  <c r="F47" i="7"/>
  <c r="E47" i="7"/>
  <c r="I46" i="7"/>
  <c r="N46" i="7" s="1"/>
  <c r="O46" i="7" s="1"/>
  <c r="H46" i="7"/>
  <c r="G46" i="7"/>
  <c r="F46" i="7"/>
  <c r="E46" i="7"/>
  <c r="K46" i="7" s="1"/>
  <c r="I45" i="7"/>
  <c r="H45" i="7"/>
  <c r="G45" i="7"/>
  <c r="F45" i="7"/>
  <c r="E45" i="7"/>
  <c r="F35" i="7"/>
  <c r="C33" i="7"/>
  <c r="C27" i="7"/>
  <c r="J22" i="7"/>
  <c r="I22" i="7"/>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51" i="4"/>
  <c r="G51" i="4"/>
  <c r="F52" i="4"/>
  <c r="G52" i="4"/>
  <c r="F53" i="4"/>
  <c r="G53" i="4"/>
  <c r="F54" i="4"/>
  <c r="G54" i="4"/>
  <c r="F55" i="4"/>
  <c r="G55" i="4"/>
  <c r="F56" i="4"/>
  <c r="G56" i="4"/>
  <c r="F57" i="4"/>
  <c r="G57" i="4"/>
  <c r="F58" i="4"/>
  <c r="G58" i="4"/>
  <c r="F59" i="4"/>
  <c r="G59" i="4"/>
  <c r="F60" i="4"/>
  <c r="G60" i="4"/>
  <c r="F61" i="4"/>
  <c r="G61" i="4"/>
  <c r="F62" i="4"/>
  <c r="G62" i="4"/>
  <c r="F63" i="4"/>
  <c r="G6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I38" i="4"/>
  <c r="I39" i="4"/>
  <c r="I40" i="4"/>
  <c r="I41" i="4"/>
  <c r="I42" i="4"/>
  <c r="I43" i="4"/>
  <c r="I44" i="4"/>
  <c r="I45" i="4"/>
  <c r="I46" i="4"/>
  <c r="I47" i="4"/>
  <c r="I48" i="4"/>
  <c r="I49" i="4"/>
  <c r="I50" i="4"/>
  <c r="I51" i="4"/>
  <c r="I52" i="4"/>
  <c r="I53" i="4"/>
  <c r="I54" i="4"/>
  <c r="I55" i="4"/>
  <c r="I56" i="4"/>
  <c r="I57" i="4"/>
  <c r="I58" i="4"/>
  <c r="I59" i="4"/>
  <c r="I60" i="4"/>
  <c r="I61" i="4"/>
  <c r="I62" i="4"/>
  <c r="I63" i="4"/>
  <c r="I33" i="4"/>
  <c r="I34" i="4"/>
  <c r="I35" i="4"/>
  <c r="I36" i="4"/>
  <c r="C15" i="4"/>
  <c r="K33" i="4"/>
  <c r="E34" i="4"/>
  <c r="K34" i="4" s="1"/>
  <c r="E35" i="4"/>
  <c r="K35" i="4" s="1"/>
  <c r="E36" i="4"/>
  <c r="K36" i="4" s="1"/>
  <c r="E37" i="4"/>
  <c r="K37" i="4" s="1"/>
  <c r="E39" i="4"/>
  <c r="K39" i="4" s="1"/>
  <c r="E40" i="4"/>
  <c r="K40" i="4" s="1"/>
  <c r="E41" i="4"/>
  <c r="K41" i="4" s="1"/>
  <c r="E42" i="4"/>
  <c r="K42" i="4" s="1"/>
  <c r="E43" i="4"/>
  <c r="K43" i="4" s="1"/>
  <c r="E44" i="4"/>
  <c r="K44" i="4" s="1"/>
  <c r="E45" i="4"/>
  <c r="K45" i="4" s="1"/>
  <c r="E46" i="4"/>
  <c r="K46" i="4" s="1"/>
  <c r="E47" i="4"/>
  <c r="K47" i="4" s="1"/>
  <c r="E48" i="4"/>
  <c r="K48" i="4" s="1"/>
  <c r="E49" i="4"/>
  <c r="K49" i="4" s="1"/>
  <c r="E50" i="4"/>
  <c r="K50" i="4" s="1"/>
  <c r="E51" i="4"/>
  <c r="K51" i="4" s="1"/>
  <c r="E52" i="4"/>
  <c r="K52" i="4" s="1"/>
  <c r="E53" i="4"/>
  <c r="K53" i="4" s="1"/>
  <c r="E54" i="4"/>
  <c r="K54" i="4" s="1"/>
  <c r="E55" i="4"/>
  <c r="K55" i="4" s="1"/>
  <c r="E56" i="4"/>
  <c r="K56" i="4" s="1"/>
  <c r="E57" i="4"/>
  <c r="E58" i="4"/>
  <c r="K58" i="4" s="1"/>
  <c r="E59" i="4"/>
  <c r="K59" i="4" s="1"/>
  <c r="E60" i="4"/>
  <c r="K60" i="4" s="1"/>
  <c r="E61" i="4"/>
  <c r="K61" i="4" s="1"/>
  <c r="E62" i="4"/>
  <c r="K62" i="4" s="1"/>
  <c r="E63" i="4"/>
  <c r="K63" i="4" s="1"/>
  <c r="E38" i="4"/>
  <c r="H33" i="4"/>
  <c r="G33" i="4"/>
  <c r="F33" i="4"/>
  <c r="I37" i="4"/>
  <c r="K57" i="4"/>
  <c r="J45" i="7" l="1"/>
  <c r="G76" i="7"/>
  <c r="J47" i="7"/>
  <c r="J48" i="7"/>
  <c r="J49" i="7"/>
  <c r="J50" i="7"/>
  <c r="J51" i="7"/>
  <c r="J52" i="7"/>
  <c r="J53" i="7"/>
  <c r="J54" i="7"/>
  <c r="J55" i="7"/>
  <c r="J57" i="7"/>
  <c r="J59" i="7"/>
  <c r="J61" i="7"/>
  <c r="J63" i="7"/>
  <c r="J65" i="7"/>
  <c r="J67" i="7"/>
  <c r="J69" i="7"/>
  <c r="J71" i="7"/>
  <c r="J73" i="7"/>
  <c r="J75" i="7"/>
  <c r="J46" i="7"/>
  <c r="J101" i="7"/>
  <c r="F76" i="7"/>
  <c r="J38" i="4"/>
  <c r="J100" i="7"/>
  <c r="J44" i="4"/>
  <c r="J36" i="4"/>
  <c r="J34" i="4"/>
  <c r="J102" i="7"/>
  <c r="K101" i="7"/>
  <c r="J56" i="7"/>
  <c r="J58" i="7"/>
  <c r="J60" i="7"/>
  <c r="J62" i="7"/>
  <c r="J64" i="7"/>
  <c r="J66" i="7"/>
  <c r="J68" i="7"/>
  <c r="J70" i="7"/>
  <c r="J72" i="7"/>
  <c r="H76" i="7"/>
  <c r="I76" i="7"/>
  <c r="J74" i="7"/>
  <c r="K45" i="7"/>
  <c r="K47" i="7"/>
  <c r="K49" i="7"/>
  <c r="K51" i="7"/>
  <c r="K53" i="7"/>
  <c r="K55" i="7"/>
  <c r="K57" i="7"/>
  <c r="K59" i="7"/>
  <c r="K61" i="7"/>
  <c r="K63" i="7"/>
  <c r="K65" i="7"/>
  <c r="K67" i="7"/>
  <c r="K69" i="7"/>
  <c r="K71" i="7"/>
  <c r="K73" i="7"/>
  <c r="K75" i="7"/>
  <c r="E76" i="7"/>
  <c r="J60" i="4"/>
  <c r="J56" i="4"/>
  <c r="J52" i="4"/>
  <c r="J48" i="4"/>
  <c r="J40" i="4"/>
  <c r="J35" i="4"/>
  <c r="J63" i="4"/>
  <c r="J61" i="4"/>
  <c r="J59" i="4"/>
  <c r="J57" i="4"/>
  <c r="J55" i="4"/>
  <c r="J53" i="4"/>
  <c r="J51" i="4"/>
  <c r="J49" i="4"/>
  <c r="J47" i="4"/>
  <c r="J45" i="4"/>
  <c r="J43" i="4"/>
  <c r="J41" i="4"/>
  <c r="J39" i="4"/>
  <c r="J37" i="4"/>
  <c r="J62" i="4"/>
  <c r="J58" i="4"/>
  <c r="J54" i="4"/>
  <c r="J50" i="4"/>
  <c r="J46" i="4"/>
  <c r="J42" i="4"/>
  <c r="K38" i="4"/>
  <c r="J76" i="7" l="1"/>
  <c r="D64" i="4"/>
  <c r="C64" i="4"/>
  <c r="B64" i="4"/>
  <c r="F23" i="4"/>
  <c r="C21" i="4"/>
  <c r="H64" i="4" l="1"/>
  <c r="I64" i="4"/>
  <c r="G64" i="4"/>
  <c r="E64" i="4"/>
  <c r="F64" i="4"/>
  <c r="J33" i="4"/>
  <c r="J6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Mueller, Egon VGD</author>
    <author>Ilangainayagam, Sabena VGD</author>
  </authors>
  <commentList>
    <comment ref="A19" authorId="0" shapeId="0" xr:uid="{00000000-0006-0000-0000-000001000000}">
      <text>
        <r>
          <rPr>
            <b/>
            <sz val="9"/>
            <color indexed="81"/>
            <rFont val="Tahoma"/>
            <family val="2"/>
          </rPr>
          <t>VGD:</t>
        </r>
        <r>
          <rPr>
            <sz val="9"/>
            <color indexed="81"/>
            <rFont val="Tahoma"/>
            <family val="2"/>
          </rPr>
          <t xml:space="preserve">
Private Spitex-Organisation (PSO)
freiberufliche Pflegefachperson (FPF)</t>
        </r>
      </text>
    </comment>
    <comment ref="A22" authorId="0" shapeId="0" xr:uid="{00000000-0006-0000-0000-000002000000}">
      <text>
        <r>
          <rPr>
            <b/>
            <sz val="9"/>
            <color indexed="81"/>
            <rFont val="Tahoma"/>
            <family val="2"/>
          </rPr>
          <t>Mueller, Egon VGD:</t>
        </r>
        <r>
          <rPr>
            <sz val="9"/>
            <color indexed="81"/>
            <rFont val="Tahoma"/>
            <family val="2"/>
          </rPr>
          <t xml:space="preserve">
PC-Konto oder IBAN</t>
        </r>
      </text>
    </comment>
    <comment ref="A24" authorId="0" shapeId="0" xr:uid="{00000000-0006-0000-0000-000003000000}">
      <text>
        <r>
          <rPr>
            <b/>
            <sz val="9"/>
            <color indexed="81"/>
            <rFont val="Tahoma"/>
            <family val="2"/>
          </rPr>
          <t>VGD:</t>
        </r>
        <r>
          <rPr>
            <sz val="9"/>
            <color indexed="81"/>
            <rFont val="Tahoma"/>
            <family val="2"/>
          </rPr>
          <t xml:space="preserve">
Wohnsitzgemeinde des Patienten/der Patientin</t>
        </r>
      </text>
    </comment>
    <comment ref="A25" authorId="0" shapeId="0" xr:uid="{00000000-0006-0000-0000-000004000000}">
      <text>
        <r>
          <rPr>
            <b/>
            <sz val="9"/>
            <color indexed="81"/>
            <rFont val="Tahoma"/>
            <family val="2"/>
          </rPr>
          <t>Mueller, Egon VGD:</t>
        </r>
        <r>
          <rPr>
            <sz val="9"/>
            <color indexed="81"/>
            <rFont val="Tahoma"/>
            <family val="2"/>
          </rPr>
          <t xml:space="preserve">
Anschrift der Person der Gemeinde</t>
        </r>
      </text>
    </comment>
    <comment ref="A27" authorId="0" shapeId="0" xr:uid="{00000000-0006-0000-0000-000005000000}">
      <text>
        <r>
          <rPr>
            <b/>
            <sz val="9"/>
            <color indexed="81"/>
            <rFont val="Tahoma"/>
            <family val="2"/>
          </rPr>
          <t>VGD:</t>
        </r>
        <r>
          <rPr>
            <sz val="9"/>
            <color indexed="81"/>
            <rFont val="Tahoma"/>
            <family val="2"/>
          </rPr>
          <t xml:space="preserve">
Format: MMMM.JJJJ</t>
        </r>
      </text>
    </comment>
    <comment ref="B27" authorId="0" shapeId="0" xr:uid="{00000000-0006-0000-0000-000006000000}">
      <text>
        <r>
          <rPr>
            <b/>
            <sz val="9"/>
            <color indexed="81"/>
            <rFont val="Tahoma"/>
            <family val="2"/>
          </rPr>
          <t>Mueller, Egon VGD:</t>
        </r>
        <r>
          <rPr>
            <sz val="9"/>
            <color indexed="81"/>
            <rFont val="Tahoma"/>
            <family val="2"/>
          </rPr>
          <t xml:space="preserve">
Dieses Feld muss zwingend ausgefüllt werden, damit der Patientenbeitrag korrekt berechnet wird.</t>
        </r>
      </text>
    </comment>
    <comment ref="E35" authorId="0" shapeId="0" xr:uid="{00000000-0006-0000-0000-000007000000}">
      <text>
        <r>
          <rPr>
            <b/>
            <sz val="9"/>
            <color indexed="81"/>
            <rFont val="Tahoma"/>
            <family val="2"/>
          </rPr>
          <t>Mueller, Egon VGD:</t>
        </r>
        <r>
          <rPr>
            <sz val="9"/>
            <color indexed="81"/>
            <rFont val="Tahoma"/>
            <family val="2"/>
          </rPr>
          <t xml:space="preserve">
Auf der Kopie der ärztlichen VO müssen für die administrative Überprüfung erkennbar sein:
• Angaben zum Patienten (Name, Vorname, Geburtsdatum)
• KVG-Behandlung (Unfall*, Invalidität oder Militärunfall sind nicht KVG- relevant)
• Gültigkeit des Zeitrahmens (von … bis… )
• Ausstellungsdatum, Stempel und Unterschrift des Arztes
Nicht benötigt werden Angaben zu Diagnosen und oder einzelnen Massnahmen (bitte für die Kopie abdecken).
</t>
        </r>
        <r>
          <rPr>
            <sz val="5"/>
            <color indexed="81"/>
            <rFont val="Tahoma"/>
            <family val="2"/>
          </rPr>
          <t xml:space="preserve"> 
</t>
        </r>
        <r>
          <rPr>
            <sz val="9"/>
            <color indexed="81"/>
            <rFont val="Tahoma"/>
            <family val="2"/>
          </rPr>
          <t xml:space="preserve">*) Unfall gemäss KVG gilt als KVG-Behandlung
</t>
        </r>
      </text>
    </comment>
    <comment ref="D43" authorId="0" shapeId="0" xr:uid="{00000000-0006-0000-0000-000008000000}">
      <text>
        <r>
          <rPr>
            <b/>
            <sz val="9"/>
            <color indexed="81"/>
            <rFont val="Segoe UI"/>
            <family val="2"/>
          </rPr>
          <t>Mueller, Egon VGD:</t>
        </r>
        <r>
          <rPr>
            <sz val="9"/>
            <color indexed="81"/>
            <rFont val="Segoe UI"/>
            <family val="2"/>
          </rPr>
          <t xml:space="preserve">
Gemäss Art. 7a, Abs. 2 KLV erfolgen die Vergütung der Beiträge in Zeiteinheiten von 5 Minuten. Zu vergüten sind mindestens 10 Minuten pro Tag.
Diese Regelung gilt selbstverständlich nur, wenn an einem beliebigen Tag auch Pflegeleistungen nach KVG erbacht worden sind.</t>
        </r>
      </text>
    </comment>
    <comment ref="M46" authorId="1" shapeId="0" xr:uid="{00000000-0006-0000-0000-000009000000}">
      <text>
        <r>
          <rPr>
            <b/>
            <sz val="9"/>
            <color indexed="81"/>
            <rFont val="Arial Narrow"/>
            <family val="2"/>
          </rPr>
          <t>Ilangainayagam, Sabena VGD:</t>
        </r>
        <r>
          <rPr>
            <sz val="9"/>
            <color indexed="81"/>
            <rFont val="Arial Narrow"/>
            <family val="2"/>
          </rPr>
          <t xml:space="preserve">
Die Berechnung erfolgt aufgrund der Leistung von 75 Minuten für A-Leistungen
(75 Min. : 60 Min. * CHF 86.15)</t>
        </r>
      </text>
    </comment>
    <comment ref="O46" authorId="1" shapeId="0" xr:uid="{00000000-0006-0000-0000-00000A000000}">
      <text>
        <r>
          <rPr>
            <b/>
            <sz val="9"/>
            <color indexed="81"/>
            <rFont val="Arial Narrow"/>
            <family val="2"/>
          </rPr>
          <t>Ilangainayagam, Sabena VGD:</t>
        </r>
        <r>
          <rPr>
            <sz val="9"/>
            <color indexed="81"/>
            <rFont val="Arial Narrow"/>
            <family val="2"/>
          </rPr>
          <t xml:space="preserve">
Die Berechnung erfolgt aufgrund der Leistung von 75 Minuten für A-Leistungen
(75 Min. : 60 Min. * CHF 86.15) sowie des Patientenbeitrags (CHF 7.65).</t>
        </r>
      </text>
    </comment>
    <comment ref="M47" authorId="1" shapeId="0" xr:uid="{00000000-0006-0000-0000-00000B000000}">
      <text>
        <r>
          <rPr>
            <b/>
            <sz val="9"/>
            <color indexed="81"/>
            <rFont val="Arial Narrow"/>
            <family val="2"/>
          </rPr>
          <t>Ilangainayagam, Sabena VGD:</t>
        </r>
        <r>
          <rPr>
            <sz val="9"/>
            <color indexed="81"/>
            <rFont val="Arial Narrow"/>
            <family val="2"/>
          </rPr>
          <t xml:space="preserve">
Die Berechnung erfolgt aufgrund der Leistung von 75 Minuten für B-Leistungen
(75 Min. : 60 Min. * CHF 82.75)</t>
        </r>
      </text>
    </comment>
    <comment ref="O47" authorId="1" shapeId="0" xr:uid="{00000000-0006-0000-0000-00000C000000}">
      <text>
        <r>
          <rPr>
            <b/>
            <sz val="9"/>
            <color indexed="81"/>
            <rFont val="Arial Narrow"/>
            <family val="2"/>
          </rPr>
          <t>Ilangainayagam, Sabena VGD:</t>
        </r>
        <r>
          <rPr>
            <sz val="9"/>
            <color indexed="81"/>
            <rFont val="Arial Narrow"/>
            <family val="2"/>
          </rPr>
          <t xml:space="preserve">
Die Berechnung erfolgt aufgrund der Leistung von 75 Minuten für B-Leistungen
(75 Min. : 60 Min. * CHF 82.75) sowie des Patientenbeitrags (CHF 7.65).</t>
        </r>
      </text>
    </comment>
    <comment ref="M48" authorId="1" shapeId="0" xr:uid="{00000000-0006-0000-0000-00000D000000}">
      <text>
        <r>
          <rPr>
            <b/>
            <sz val="9"/>
            <color indexed="81"/>
            <rFont val="Arial Narrow"/>
            <family val="2"/>
          </rPr>
          <t>Ilangainayagam, Sabena VGD:</t>
        </r>
        <r>
          <rPr>
            <sz val="9"/>
            <color indexed="81"/>
            <rFont val="Arial Narrow"/>
            <family val="2"/>
          </rPr>
          <t xml:space="preserve">
Die Berechnung erfolgt aufgrund der Leistung von 75 Minuten für C-Leistungen
(75 Min. : 60 Min. * CHF 71.95)</t>
        </r>
      </text>
    </comment>
    <comment ref="O48" authorId="1" shapeId="0" xr:uid="{00000000-0006-0000-0000-00000E000000}">
      <text>
        <r>
          <rPr>
            <b/>
            <sz val="9"/>
            <color indexed="81"/>
            <rFont val="Arial Narrow"/>
            <family val="2"/>
          </rPr>
          <t>Ilangainayagam, Sabena VGD:</t>
        </r>
        <r>
          <rPr>
            <sz val="9"/>
            <color indexed="81"/>
            <rFont val="Arial Narrow"/>
            <family val="2"/>
          </rPr>
          <t xml:space="preserve">
Die Berechnung erfolgt aufgrund der Leistung von 75 Minuten für C-Leistungen
(75 Min. : 60 Min. * CHF 71.95) sowie des Patientenbeitrags (CHF 7.65).</t>
        </r>
      </text>
    </comment>
    <comment ref="M56" authorId="1" shapeId="0" xr:uid="{00000000-0006-0000-0000-00000F000000}">
      <text>
        <r>
          <rPr>
            <b/>
            <sz val="9"/>
            <color indexed="81"/>
            <rFont val="Arial Narrow"/>
            <family val="2"/>
          </rPr>
          <t>Ilangainayagam, Sabena VGD:</t>
        </r>
        <r>
          <rPr>
            <sz val="9"/>
            <color indexed="81"/>
            <rFont val="Arial Narrow"/>
            <family val="2"/>
          </rPr>
          <t xml:space="preserve">
Die Berechnung erfolgt aufgrund der Leistungen von 20 Minuten für A-Leistungen, 60 Minuten für B-Leistungen und 20 Minuten für C-Leistungen.
(20 Min. : 60 Min. * CHF 86.15 + 60 Min. : 60 Min. * CHF 82.75 + 20 Min. : 60 Min. * CHF 71.95 ).</t>
        </r>
      </text>
    </comment>
    <comment ref="O56" authorId="1" shapeId="0" xr:uid="{00000000-0006-0000-0000-000010000000}">
      <text>
        <r>
          <rPr>
            <b/>
            <sz val="9"/>
            <color indexed="81"/>
            <rFont val="Arial Narrow"/>
            <family val="2"/>
          </rPr>
          <t>Ilangainayagam, Sabena VGD:</t>
        </r>
        <r>
          <rPr>
            <sz val="9"/>
            <color indexed="81"/>
            <rFont val="Arial Narrow"/>
            <family val="2"/>
          </rPr>
          <t xml:space="preserve">
Die Berechnung erfolgt aufgrund der Leistungen von 20 Minuten für A-Leistungen, 60 Minuten für B-Leistungen und 20 Minuten für C-Leistungen.
(20 Min. : 60 Min. * CHF 86.15 + 60 Min. : 60 Min. * CHF 82.75 + 20 Min. : 60 Min. * CHF 71.95 ) sowie des Patientenbeitrags (CHF 7.65).</t>
        </r>
      </text>
    </comment>
    <comment ref="D98" authorId="0" shapeId="0" xr:uid="{00000000-0006-0000-0000-000011000000}">
      <text>
        <r>
          <rPr>
            <b/>
            <sz val="9"/>
            <color indexed="81"/>
            <rFont val="Segoe UI"/>
            <family val="2"/>
          </rPr>
          <t>Mueller, Egon VGD:</t>
        </r>
        <r>
          <rPr>
            <sz val="9"/>
            <color indexed="81"/>
            <rFont val="Segoe UI"/>
            <family val="2"/>
          </rPr>
          <t xml:space="preserve">
Gemäss Art. 7a, Abs. 2 KLV erfolgen die Vergütung der Beiträge in Zeiteinheiten von 5 Minuten. Zu vergüten sind mindestens 10 Minuten pro Tag.
Diese Regelung gilt selbstverständlich nur, wenn an einem beliebigen Tag auch Pflegeleistungen nach KVG erbacht worden sind.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Mueller, Egon VGD</author>
  </authors>
  <commentList>
    <comment ref="A7" authorId="0" shapeId="0" xr:uid="{00000000-0006-0000-0100-000001000000}">
      <text>
        <r>
          <rPr>
            <b/>
            <sz val="9"/>
            <color indexed="81"/>
            <rFont val="Tahoma"/>
            <family val="2"/>
          </rPr>
          <t>VGD:</t>
        </r>
        <r>
          <rPr>
            <sz val="9"/>
            <color indexed="81"/>
            <rFont val="Tahoma"/>
            <family val="2"/>
          </rPr>
          <t xml:space="preserve">
Private Spitex-Organisation (PSO)
freiberufliche Pflegefachperson (FPF)</t>
        </r>
      </text>
    </comment>
    <comment ref="A10" authorId="0" shapeId="0" xr:uid="{00000000-0006-0000-0100-000002000000}">
      <text>
        <r>
          <rPr>
            <b/>
            <sz val="9"/>
            <color indexed="81"/>
            <rFont val="Tahoma"/>
            <family val="2"/>
          </rPr>
          <t>Mueller, Egon VGD:</t>
        </r>
        <r>
          <rPr>
            <sz val="9"/>
            <color indexed="81"/>
            <rFont val="Tahoma"/>
            <family val="2"/>
          </rPr>
          <t xml:space="preserve">
PC-Konto oder IBAN</t>
        </r>
      </text>
    </comment>
    <comment ref="A12" authorId="0" shapeId="0" xr:uid="{00000000-0006-0000-0100-000003000000}">
      <text>
        <r>
          <rPr>
            <b/>
            <sz val="9"/>
            <color indexed="81"/>
            <rFont val="Tahoma"/>
            <family val="2"/>
          </rPr>
          <t>VGD:</t>
        </r>
        <r>
          <rPr>
            <sz val="9"/>
            <color indexed="81"/>
            <rFont val="Tahoma"/>
            <family val="2"/>
          </rPr>
          <t xml:space="preserve">
Wohnsitzgemeinde des Patienten/der Patientin</t>
        </r>
      </text>
    </comment>
    <comment ref="A13" authorId="0" shapeId="0" xr:uid="{00000000-0006-0000-0100-000004000000}">
      <text>
        <r>
          <rPr>
            <b/>
            <sz val="9"/>
            <color indexed="81"/>
            <rFont val="Tahoma"/>
            <family val="2"/>
          </rPr>
          <t>Mueller, Egon VGD:</t>
        </r>
        <r>
          <rPr>
            <sz val="9"/>
            <color indexed="81"/>
            <rFont val="Tahoma"/>
            <family val="2"/>
          </rPr>
          <t xml:space="preserve">
Anschrift der Person der Gemeinde</t>
        </r>
      </text>
    </comment>
    <comment ref="A15" authorId="0" shapeId="0" xr:uid="{00000000-0006-0000-0100-000005000000}">
      <text>
        <r>
          <rPr>
            <b/>
            <sz val="9"/>
            <color indexed="81"/>
            <rFont val="Tahoma"/>
            <family val="2"/>
          </rPr>
          <t>VGD:</t>
        </r>
        <r>
          <rPr>
            <sz val="9"/>
            <color indexed="81"/>
            <rFont val="Tahoma"/>
            <family val="2"/>
          </rPr>
          <t xml:space="preserve">
Format: MMMM.JJJJ</t>
        </r>
      </text>
    </comment>
    <comment ref="B15" authorId="0" shapeId="0" xr:uid="{00000000-0006-0000-0100-000006000000}">
      <text>
        <r>
          <rPr>
            <b/>
            <sz val="9"/>
            <color indexed="81"/>
            <rFont val="Tahoma"/>
            <family val="2"/>
          </rPr>
          <t>Mueller, Egon VGD:</t>
        </r>
        <r>
          <rPr>
            <sz val="9"/>
            <color indexed="81"/>
            <rFont val="Tahoma"/>
            <family val="2"/>
          </rPr>
          <t xml:space="preserve">
Dieses Feld muss zwingend ausgefüllt werden, damit der Patientenbeitrag korrekt berechnet wird.</t>
        </r>
      </text>
    </comment>
    <comment ref="E23" authorId="0" shapeId="0" xr:uid="{00000000-0006-0000-0100-000007000000}">
      <text>
        <r>
          <rPr>
            <b/>
            <sz val="9"/>
            <color indexed="81"/>
            <rFont val="Tahoma"/>
            <family val="2"/>
          </rPr>
          <t>Mueller, Egon VGD:</t>
        </r>
        <r>
          <rPr>
            <sz val="9"/>
            <color indexed="81"/>
            <rFont val="Tahoma"/>
            <family val="2"/>
          </rPr>
          <t xml:space="preserve">
Auf der Kopie der ärztlichen VO müssen für die administrative Überprüfung erkennbar sein:
• Angaben zum Patienten (Name, Vorname, Geburtsdatum)
• KVG-Behandlung (Unfall*, Invalidität oder Militärunfall sind nicht KVG- relevant)
• Gültigkeit des Zeitrahmens (von … bis… )
• Ausstellungsdatum, Stempel und Unterschrift des Arztes
Nicht benötigt werden Angaben zu Diagnosen und oder einzelnen Massnahmen (bitte für die Kopie abdecken).
</t>
        </r>
        <r>
          <rPr>
            <sz val="5"/>
            <color indexed="81"/>
            <rFont val="Tahoma"/>
            <family val="2"/>
          </rPr>
          <t xml:space="preserve"> 
</t>
        </r>
        <r>
          <rPr>
            <sz val="9"/>
            <color indexed="81"/>
            <rFont val="Tahoma"/>
            <family val="2"/>
          </rPr>
          <t xml:space="preserve">*) Unfall gemäss KVG gilt als KVG-Behandlung
</t>
        </r>
      </text>
    </comment>
    <comment ref="D31" authorId="0" shapeId="0" xr:uid="{00000000-0006-0000-0100-000008000000}">
      <text>
        <r>
          <rPr>
            <b/>
            <sz val="9"/>
            <color indexed="81"/>
            <rFont val="Segoe UI"/>
            <family val="2"/>
          </rPr>
          <t>Mueller, Egon VGD:</t>
        </r>
        <r>
          <rPr>
            <sz val="9"/>
            <color indexed="81"/>
            <rFont val="Segoe UI"/>
            <family val="2"/>
          </rPr>
          <t xml:space="preserve">
Gemäss Art. 7a, Abs. 2 KLV erfolgen die Vergütung der Beiträge in Zeiteinheiten von 5 Minuten. Zu vergüten sind mindestens 10 Minuten pro Tag.
Diese Regelung gilt selbstverständlich nur, wenn an einem beliebigen Tag auch Pflegeleistungen nach KVG erbacht worden sind.</t>
        </r>
      </text>
    </comment>
  </commentList>
</comments>
</file>

<file path=xl/sharedStrings.xml><?xml version="1.0" encoding="utf-8"?>
<sst xmlns="http://schemas.openxmlformats.org/spreadsheetml/2006/main" count="180" uniqueCount="84">
  <si>
    <t>Tag</t>
  </si>
  <si>
    <t>Grundpflege</t>
  </si>
  <si>
    <t>Leistungserbringer</t>
  </si>
  <si>
    <t>KSK-Nr.</t>
  </si>
  <si>
    <t>Versicherte Person</t>
  </si>
  <si>
    <t>Adresse</t>
  </si>
  <si>
    <t>Gemeinde</t>
  </si>
  <si>
    <t>Monat Jahr</t>
  </si>
  <si>
    <t>PLZ Ort</t>
  </si>
  <si>
    <t>Vorname Name</t>
  </si>
  <si>
    <t>Geb.-Dat.</t>
  </si>
  <si>
    <t>Form</t>
  </si>
  <si>
    <t>Abklärungen/ Beratung</t>
  </si>
  <si>
    <t>Untersuchung/ Behandlung</t>
  </si>
  <si>
    <t>Leistungskatalog/ Pflegemassnahmen</t>
  </si>
  <si>
    <t>A</t>
  </si>
  <si>
    <t>B</t>
  </si>
  <si>
    <t>C</t>
  </si>
  <si>
    <t>Krankenversicherer</t>
  </si>
  <si>
    <t>Total</t>
  </si>
  <si>
    <t>Gesamt-</t>
  </si>
  <si>
    <t>anspruch</t>
  </si>
  <si>
    <t>KVG-Pflegeleistungen [Minuten]</t>
  </si>
  <si>
    <t>Patienten-</t>
  </si>
  <si>
    <t>beitrag</t>
  </si>
  <si>
    <t xml:space="preserve">Stundensätze Pflegenormkosten (PNK) ab der 2. Stunde </t>
  </si>
  <si>
    <t>Stundensätze Pflegenormkosten (PNK) innerhalb der 1. Stunde</t>
  </si>
  <si>
    <t>Erläuterungen</t>
  </si>
  <si>
    <t>Abrechnung ambulant erbrachter Pflegeleistungen nach KVG</t>
  </si>
  <si>
    <t>Rest-</t>
  </si>
  <si>
    <t>finanzierung</t>
  </si>
  <si>
    <t>worden sind und dass eine gültige ärztliche Verordnung für die Pflegeleistungen vorliegt.</t>
  </si>
  <si>
    <t>Besteht eine gültige ärztliche VO für KVG-Pflegeleistung?</t>
  </si>
  <si>
    <t>Amts für Gesundheit einsehbar.</t>
  </si>
  <si>
    <t>Telefon</t>
  </si>
  <si>
    <t>E-Mail-Adresse</t>
  </si>
  <si>
    <t xml:space="preserve">Die Liste aller zugelassenen Spitex-Organisationen und freiberuflichen Pflegefachpersonen ist auf der Webside des </t>
  </si>
  <si>
    <t>Konto</t>
  </si>
  <si>
    <t>Ansprechperson</t>
  </si>
  <si>
    <t>Pro Patient und Monat muss für die Rechnungsstellung grundsätzlich ein Formular verwendet werden.</t>
  </si>
  <si>
    <t>Bemerkungen</t>
  </si>
  <si>
    <t>Beitrag Krankenversicherer</t>
  </si>
  <si>
    <t xml:space="preserve">Mit der Rechnungsstellung wird bestätigt, dass die Leistungen wie angegeben und von einer Pflegefachperson erbracht </t>
  </si>
  <si>
    <t>Nach dem 20. Altersjahr übernimmt die Krankenpflegeversicherung die Pflegeleistungskosten, der Versicherte die Kostenbeteiligung und die Gemeinde die Restkosten.</t>
  </si>
  <si>
    <t xml:space="preserve">Die IV übernimmt bei anerkannten Geburtsgebrechen bis zum 20. Altersjahr die Kosten für medizinische Behandlungen voll und ganz. Insb. auch für ambulante Pflegeleistungen, wenn sie Abklärung, Beratung und Behandlungspflege betrifft. Wenn die Gemeinde eine Rechnung für Pflegeleistungen mit diesem Betreffnis gestellt erhält, muss sie die Restkosten nicht bezahlen bzw. die Rechnung dem Leistungserbringer zurück schicken. </t>
  </si>
  <si>
    <t>Krankenversicherer als Garant</t>
  </si>
  <si>
    <t>IV als Garant</t>
  </si>
  <si>
    <t>Legende:</t>
  </si>
  <si>
    <t>Behandlungspflege</t>
  </si>
  <si>
    <t>Abklärung und Beratung</t>
  </si>
  <si>
    <r>
      <t xml:space="preserve">Übernahme der Kosten für </t>
    </r>
    <r>
      <rPr>
        <b/>
        <i/>
        <sz val="11"/>
        <color theme="1"/>
        <rFont val="Calibri"/>
        <family val="2"/>
        <scheme val="minor"/>
      </rPr>
      <t>ambulante</t>
    </r>
    <r>
      <rPr>
        <b/>
        <sz val="11"/>
        <color theme="1"/>
        <rFont val="Calibri"/>
        <family val="2"/>
        <scheme val="minor"/>
      </rPr>
      <t xml:space="preserve"> Pflege bei Menschen mit anerkanntem Geburtsgebrechen</t>
    </r>
  </si>
  <si>
    <t>Alter [Jahren]</t>
  </si>
  <si>
    <t>Pflegefinanzierung im Kanton Basel-Landschaft</t>
  </si>
  <si>
    <t>Gemeindebeitrag / Restkosten</t>
  </si>
  <si>
    <t>Patientenbeitrag (setzt ein nach dem 18. Geburtstag)</t>
  </si>
  <si>
    <t>Bitte beachten Sie, dass das Formular direkt der Wohngemeinde der/des Patientin/Patienten ge-</t>
  </si>
  <si>
    <t>schickt werden muss (im Kt. BL sind die Gemeinden für die Restkostenfinanzierung zuständig).</t>
  </si>
  <si>
    <r>
      <t>PNK</t>
    </r>
    <r>
      <rPr>
        <sz val="8"/>
        <color indexed="9"/>
        <rFont val="Arial Narrow"/>
        <family val="2"/>
      </rPr>
      <t>1</t>
    </r>
  </si>
  <si>
    <r>
      <t>PNK</t>
    </r>
    <r>
      <rPr>
        <sz val="8"/>
        <color indexed="9"/>
        <rFont val="Arial Narrow"/>
        <family val="2"/>
      </rPr>
      <t>2</t>
    </r>
    <r>
      <rPr>
        <sz val="10"/>
        <rFont val="Arial"/>
        <family val="2"/>
      </rPr>
      <t/>
    </r>
  </si>
  <si>
    <r>
      <t xml:space="preserve">Gemäss § 15 Abs. 3 EG KVG darf </t>
    </r>
    <r>
      <rPr>
        <sz val="10"/>
        <rFont val="Arial Narrow"/>
        <family val="2"/>
      </rPr>
      <t>bei Kindern bis zum vollendeten 18. Altersjahr kein Kostenanteil erhoben werden.</t>
    </r>
  </si>
  <si>
    <t>bis 15 Minuten</t>
  </si>
  <si>
    <t>über 45 Minuten</t>
  </si>
  <si>
    <t>bis 45 Minuten</t>
  </si>
  <si>
    <t>bis 30 Minuten</t>
  </si>
  <si>
    <t>Kostenanteil der versicherten Person gemäss § 2 Abs. 1 der Verordnung über die Pflegefinanzierung im Kanton Basel-Landschaft:</t>
  </si>
  <si>
    <t>Die im Beispiel aufgeführten 27 Minuten (in der Zelle D89) sind entsprechend anzupassen.</t>
  </si>
  <si>
    <t>Wird ein irregulärer Minutenwert eingegen (gemäss Art. 7a, Abs. 2 KLV erfolgen die Vergütung der Beiträge in Zeiteinheiten von 5 Minuten) wird eine Fehlermeldung angezeigt.</t>
  </si>
  <si>
    <r>
      <t>PNK</t>
    </r>
    <r>
      <rPr>
        <vertAlign val="subscript"/>
        <sz val="8"/>
        <color indexed="9"/>
        <rFont val="Arial Narrow"/>
        <family val="2"/>
      </rPr>
      <t>1</t>
    </r>
  </si>
  <si>
    <r>
      <t>PNK</t>
    </r>
    <r>
      <rPr>
        <vertAlign val="subscript"/>
        <sz val="8"/>
        <color indexed="9"/>
        <rFont val="Arial Narrow"/>
        <family val="2"/>
      </rPr>
      <t>2</t>
    </r>
    <r>
      <rPr>
        <sz val="10"/>
        <rFont val="Arial"/>
        <family val="2"/>
      </rPr>
      <t/>
    </r>
  </si>
  <si>
    <r>
      <t>Basis für die Berechnung des Gesamtanspruchs (Spalte E im Rechnungsformular) sind jeweils die Kostensätze A, B und C in PNK</t>
    </r>
    <r>
      <rPr>
        <vertAlign val="subscript"/>
        <sz val="10"/>
        <color rgb="FF000000"/>
        <rFont val="Arial Narrow"/>
        <family val="2"/>
      </rPr>
      <t>2</t>
    </r>
    <r>
      <rPr>
        <sz val="10"/>
        <color rgb="FF000000"/>
        <rFont val="Arial Narrow"/>
        <family val="2"/>
      </rPr>
      <t xml:space="preserve">. </t>
    </r>
  </si>
  <si>
    <t>Darin enthalten sind der Krankenversichererbeitrag und die Restkosten. Hinzu kommt der Patientenbeitrag gemäss § 2 der VO SGS 362.14.</t>
  </si>
  <si>
    <t>Die Berechnung des Gesamtanspruchs wird unten in den Spalten M, N und O erläutert.</t>
  </si>
  <si>
    <t>PNK2</t>
  </si>
  <si>
    <t>Allgemein</t>
  </si>
  <si>
    <t>Erklärungen des Formulars</t>
  </si>
  <si>
    <t>Vorgehensweise der Berechnung</t>
  </si>
  <si>
    <t>Es dürfen nur die grauen Felder überschrieben werden.</t>
  </si>
  <si>
    <t>Das Formular dient zur Berechnung der Pflegenormkosten im ambulanten Bereich. Pro Patientin/Patient und Monat ist ein Formular auszufüllen.</t>
  </si>
  <si>
    <t>Wichtig ist, dass im «Rechnungsformular» die Zelle B15 ausgefüllt ist (für die korrekte PNK-Berechnung nötig).</t>
  </si>
  <si>
    <t>Die Vergütung der Beiträge muss in Zeiteinheiten von 5 Minuten erfolgen. Ansonsten erscheint eine Fehlermeldung (siehe ganz unten).</t>
  </si>
  <si>
    <t>Version 3.0  ǀ  Jan. 2020</t>
  </si>
  <si>
    <t>Bewilligungen für Spitex-Organisationen</t>
  </si>
  <si>
    <t>Freiberufliche Pflegefachkräfte</t>
  </si>
  <si>
    <t>Nur bei geleisteter amulanter Grundpflege zahlt die IV nicht. In diesem Fall ist der Krankenversicherer primärer Kostenträger, und somit die Gemeinde restkostenpflichtig. Bis zum Erreichen des 18. Lebensjahres ist im KVG-Bereich keine Patientenpauschale geschuldet. Zwischen dem 18. Und 20. Geburtstag muss der Patient mit einem Geburtsgebrechen für bezogene Grundpflege auch die Patientenpauschale entrichten (max. CHF 7.65 pro 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</si>
</sst>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CHF&quot;\ #,##0.00;&quot;CHF&quot;\ \-#,##0.00"/>
    <numFmt numFmtId="43" formatCode="_ * #,##0.00_ ;_ * \-#,##0.00_ ;_ * &quot;-&quot;??_ ;_ @_ "/>
    <numFmt numFmtId="164" formatCode="mmm\ yyyy"/>
    <numFmt numFmtId="165" formatCode="mmmm\ yyyy"/>
    <numFmt numFmtId="166" formatCode="[$-F800]dddd\,\ mmmm\ dd\,\ yyyy"/>
    <numFmt numFmtId="167" formatCode="_ * #,##0_ ;_ * \-#,##0_ ;_ * &quot;-&quot;??_ ;_ @_ "/>
    <numFmt numFmtId="168" formatCode="[$-807]d/\ mmmm\ yy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1"/>
      <name val="Tahoma"/>
      <family val="2"/>
    </font>
    <font>
      <b/>
      <sz val="9"/>
      <color indexed="81"/>
      <name val="Tahoma"/>
      <family val="2"/>
    </font>
    <font>
      <sz val="10"/>
      <name val="Arial"/>
      <family val="2"/>
    </font>
    <font>
      <sz val="10"/>
      <color theme="1" tint="0.24994659260841701"/>
      <name val="Arial"/>
      <family val="2"/>
    </font>
    <font>
      <u/>
      <sz val="10"/>
      <color theme="10"/>
      <name val="Arial"/>
      <family val="2"/>
    </font>
    <font>
      <sz val="10"/>
      <color rgb="FF000000"/>
      <name val="Arial"/>
      <family val="2"/>
    </font>
    <font>
      <sz val="10"/>
      <color theme="6" tint="-0.499984740745262"/>
      <name val="Arial"/>
      <family val="2"/>
    </font>
    <font>
      <sz val="5"/>
      <color indexed="81"/>
      <name val="Tahoma"/>
      <family val="2"/>
    </font>
    <font>
      <b/>
      <sz val="11"/>
      <color theme="1"/>
      <name val="Calibri"/>
      <family val="2"/>
      <scheme val="minor"/>
    </font>
    <font>
      <sz val="11"/>
      <color theme="0"/>
      <name val="Calibri"/>
      <family val="2"/>
      <scheme val="minor"/>
    </font>
    <font>
      <sz val="11"/>
      <color theme="8" tint="0.39994506668294322"/>
      <name val="Calibri"/>
      <family val="2"/>
      <scheme val="minor"/>
    </font>
    <font>
      <b/>
      <i/>
      <sz val="11"/>
      <color theme="1"/>
      <name val="Calibri"/>
      <family val="2"/>
      <scheme val="minor"/>
    </font>
    <font>
      <sz val="11"/>
      <color rgb="FF1F497D"/>
      <name val="Calibri"/>
      <family val="2"/>
      <scheme val="minor"/>
    </font>
    <font>
      <b/>
      <sz val="12"/>
      <color theme="1"/>
      <name val="Calibri"/>
      <family val="2"/>
      <scheme val="minor"/>
    </font>
    <font>
      <sz val="10.5"/>
      <name val="Arial"/>
      <family val="2"/>
    </font>
    <font>
      <sz val="10"/>
      <color theme="1" tint="0.24994659260841701"/>
      <name val="Arial Narrow"/>
      <family val="2"/>
    </font>
    <font>
      <sz val="10"/>
      <name val="Arial Narrow"/>
      <family val="2"/>
    </font>
    <font>
      <b/>
      <sz val="10"/>
      <color theme="1" tint="0.24994659260841701"/>
      <name val="Arial Narrow"/>
      <family val="2"/>
    </font>
    <font>
      <b/>
      <sz val="10"/>
      <name val="Arial Narrow"/>
      <family val="2"/>
    </font>
    <font>
      <b/>
      <sz val="11"/>
      <name val="Arial Narrow"/>
      <family val="2"/>
    </font>
    <font>
      <b/>
      <i/>
      <sz val="10"/>
      <name val="Arial Narrow"/>
      <family val="2"/>
    </font>
    <font>
      <sz val="10"/>
      <color theme="0"/>
      <name val="Arial Narrow"/>
      <family val="2"/>
    </font>
    <font>
      <sz val="8"/>
      <color indexed="9"/>
      <name val="Arial Narrow"/>
      <family val="2"/>
    </font>
    <font>
      <b/>
      <sz val="10.5"/>
      <name val="Arial Narrow"/>
      <family val="2"/>
    </font>
    <font>
      <u/>
      <sz val="10"/>
      <color theme="10"/>
      <name val="Arial Narrow"/>
      <family val="2"/>
    </font>
    <font>
      <sz val="10"/>
      <color rgb="FF000000"/>
      <name val="Arial Narrow"/>
      <family val="2"/>
    </font>
    <font>
      <sz val="10"/>
      <color rgb="FFFF0000"/>
      <name val="Arial"/>
      <family val="2"/>
    </font>
    <font>
      <sz val="9"/>
      <color indexed="81"/>
      <name val="Segoe UI"/>
      <family val="2"/>
    </font>
    <font>
      <b/>
      <sz val="9"/>
      <color indexed="81"/>
      <name val="Segoe UI"/>
      <family val="2"/>
    </font>
    <font>
      <sz val="10"/>
      <color rgb="FFFF0000"/>
      <name val="Arial Narrow"/>
      <family val="2"/>
    </font>
    <font>
      <vertAlign val="subscript"/>
      <sz val="8"/>
      <color indexed="9"/>
      <name val="Arial Narrow"/>
      <family val="2"/>
    </font>
    <font>
      <vertAlign val="subscript"/>
      <sz val="10"/>
      <color rgb="FF000000"/>
      <name val="Arial Narrow"/>
      <family val="2"/>
    </font>
    <font>
      <sz val="11"/>
      <color rgb="FF000000"/>
      <name val="Arial Narrow"/>
      <family val="2"/>
    </font>
    <font>
      <sz val="10"/>
      <color theme="6" tint="-0.499984740745262"/>
      <name val="Arial Narrow"/>
      <family val="2"/>
    </font>
    <font>
      <sz val="10.5"/>
      <name val="Arial Narrow"/>
      <family val="2"/>
    </font>
    <font>
      <b/>
      <sz val="9"/>
      <color indexed="81"/>
      <name val="Arial Narrow"/>
      <family val="2"/>
    </font>
    <font>
      <sz val="9"/>
      <color indexed="81"/>
      <name val="Arial Narrow"/>
      <family val="2"/>
    </font>
    <font>
      <b/>
      <sz val="10"/>
      <color theme="3" tint="-0.249977111117893"/>
      <name val="Arial Narrow"/>
      <family val="2"/>
    </font>
  </fonts>
  <fills count="2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24994659260841701"/>
        <bgColor indexed="64"/>
      </patternFill>
    </fill>
    <fill>
      <patternFill patternType="solid">
        <fgColor theme="7" tint="0.3999450666829432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theme="5" tint="0.39994506668294322"/>
        <bgColor indexed="64"/>
      </patternFill>
    </fill>
    <fill>
      <patternFill patternType="solid">
        <fgColor theme="6" tint="-0.2499465926084170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59996337778862885"/>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rgb="FFF2DBDB"/>
        <bgColor indexed="64"/>
      </patternFill>
    </fill>
    <fill>
      <patternFill patternType="solid">
        <fgColor rgb="FFDBE5F1"/>
        <bgColor indexed="64"/>
      </patternFill>
    </fill>
    <fill>
      <patternFill patternType="solid">
        <fgColor rgb="FFE5DFEC"/>
        <bgColor indexed="64"/>
      </patternFill>
    </fill>
    <fill>
      <patternFill patternType="solid">
        <fgColor theme="8" tint="-0.24994659260841701"/>
        <bgColor indexed="64"/>
      </patternFill>
    </fill>
    <fill>
      <patternFill patternType="solid">
        <fgColor theme="8" tint="0.39994506668294322"/>
        <bgColor indexed="64"/>
      </patternFill>
    </fill>
    <fill>
      <patternFill patternType="solid">
        <fgColor theme="8" tint="0.599963377788628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double">
        <color indexed="64"/>
      </right>
      <top style="double">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medium">
        <color auto="1"/>
      </bottom>
      <diagonal/>
    </border>
    <border>
      <left/>
      <right/>
      <top style="medium">
        <color auto="1"/>
      </top>
      <bottom/>
      <diagonal/>
    </border>
    <border>
      <left/>
      <right style="hair">
        <color auto="1"/>
      </right>
      <top/>
      <bottom style="medium">
        <color auto="1"/>
      </bottom>
      <diagonal/>
    </border>
    <border>
      <left style="medium">
        <color auto="1"/>
      </left>
      <right/>
      <top/>
      <bottom style="medium">
        <color auto="1"/>
      </bottom>
      <diagonal/>
    </border>
    <border>
      <left/>
      <right style="medium">
        <color auto="1"/>
      </right>
      <top style="thin">
        <color auto="1"/>
      </top>
      <bottom style="medium">
        <color auto="1"/>
      </bottom>
      <diagonal/>
    </border>
    <border>
      <left/>
      <right style="hair">
        <color auto="1"/>
      </right>
      <top/>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right style="hair">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thin">
        <color indexed="64"/>
      </top>
      <bottom style="medium">
        <color indexed="64"/>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indexed="64"/>
      </bottom>
      <diagonal/>
    </border>
    <border>
      <left style="thin">
        <color auto="1"/>
      </left>
      <right/>
      <top/>
      <bottom style="thin">
        <color auto="1"/>
      </bottom>
      <diagonal/>
    </border>
  </borders>
  <cellStyleXfs count="4">
    <xf numFmtId="0" fontId="0" fillId="0" borderId="0"/>
    <xf numFmtId="43" fontId="4" fillId="0" borderId="0" applyFont="0" applyFill="0" applyBorder="0" applyAlignment="0" applyProtection="0"/>
    <xf numFmtId="0" fontId="9" fillId="0" borderId="0" applyNumberFormat="0" applyFill="0" applyBorder="0" applyAlignment="0" applyProtection="0"/>
    <xf numFmtId="0" fontId="3" fillId="0" borderId="0"/>
  </cellStyleXfs>
  <cellXfs count="186">
    <xf numFmtId="0" fontId="0" fillId="0" borderId="0" xfId="0"/>
    <xf numFmtId="0" fontId="7" fillId="0" borderId="0" xfId="0" applyFont="1" applyProtection="1">
      <protection hidden="1"/>
    </xf>
    <xf numFmtId="0" fontId="10" fillId="0" borderId="0" xfId="0" applyFont="1" applyAlignment="1" applyProtection="1">
      <alignment vertical="center"/>
      <protection hidden="1"/>
    </xf>
    <xf numFmtId="43" fontId="7" fillId="0" borderId="0" xfId="0" applyNumberFormat="1" applyFont="1" applyProtection="1">
      <protection hidden="1"/>
    </xf>
    <xf numFmtId="0" fontId="3" fillId="0" borderId="0" xfId="3"/>
    <xf numFmtId="0" fontId="3" fillId="13" borderId="46" xfId="3" applyFill="1" applyBorder="1"/>
    <xf numFmtId="0" fontId="15" fillId="14" borderId="0" xfId="3" applyFont="1" applyFill="1"/>
    <xf numFmtId="0" fontId="3" fillId="15" borderId="0" xfId="3" applyFill="1"/>
    <xf numFmtId="0" fontId="14" fillId="9" borderId="0" xfId="3" applyFont="1" applyFill="1"/>
    <xf numFmtId="0" fontId="3" fillId="16" borderId="47" xfId="3" applyFill="1" applyBorder="1"/>
    <xf numFmtId="0" fontId="13" fillId="0" borderId="0" xfId="3" applyFont="1"/>
    <xf numFmtId="0" fontId="3" fillId="13" borderId="50" xfId="3" applyFill="1" applyBorder="1"/>
    <xf numFmtId="0" fontId="15" fillId="14" borderId="46" xfId="3" applyFont="1" applyFill="1" applyBorder="1"/>
    <xf numFmtId="0" fontId="14" fillId="14" borderId="49" xfId="3" applyFont="1" applyFill="1" applyBorder="1" applyAlignment="1">
      <alignment horizontal="left" indent="3"/>
    </xf>
    <xf numFmtId="0" fontId="15" fillId="14" borderId="53" xfId="3" applyFont="1" applyFill="1" applyBorder="1"/>
    <xf numFmtId="0" fontId="14" fillId="14" borderId="52" xfId="3" applyFont="1" applyFill="1" applyBorder="1" applyAlignment="1">
      <alignment horizontal="left" indent="3"/>
    </xf>
    <xf numFmtId="0" fontId="3" fillId="15" borderId="54" xfId="3" applyFill="1" applyBorder="1"/>
    <xf numFmtId="0" fontId="3" fillId="15" borderId="55" xfId="3" applyFill="1" applyBorder="1"/>
    <xf numFmtId="0" fontId="14" fillId="9" borderId="57" xfId="3" applyFont="1" applyFill="1" applyBorder="1"/>
    <xf numFmtId="0" fontId="14" fillId="9" borderId="58" xfId="3" applyFont="1" applyFill="1" applyBorder="1"/>
    <xf numFmtId="0" fontId="14" fillId="9" borderId="59" xfId="3" applyFont="1" applyFill="1" applyBorder="1" applyAlignment="1">
      <alignment horizontal="left" indent="3"/>
    </xf>
    <xf numFmtId="0" fontId="14" fillId="9" borderId="53" xfId="3" applyFont="1" applyFill="1" applyBorder="1"/>
    <xf numFmtId="0" fontId="14" fillId="9" borderId="52" xfId="3" applyFont="1" applyFill="1" applyBorder="1" applyAlignment="1">
      <alignment horizontal="left" indent="3"/>
    </xf>
    <xf numFmtId="0" fontId="14" fillId="9" borderId="60" xfId="3" applyFont="1" applyFill="1" applyBorder="1"/>
    <xf numFmtId="0" fontId="14" fillId="9" borderId="61" xfId="3" applyFont="1" applyFill="1" applyBorder="1"/>
    <xf numFmtId="0" fontId="14" fillId="9" borderId="62" xfId="3" applyFont="1" applyFill="1" applyBorder="1" applyAlignment="1">
      <alignment horizontal="left" indent="3"/>
    </xf>
    <xf numFmtId="0" fontId="3" fillId="16" borderId="65" xfId="3" applyFill="1" applyBorder="1"/>
    <xf numFmtId="0" fontId="14" fillId="16" borderId="64" xfId="3" applyFont="1" applyFill="1" applyBorder="1" applyAlignment="1">
      <alignment horizontal="left" indent="3"/>
    </xf>
    <xf numFmtId="0" fontId="2" fillId="0" borderId="0" xfId="3" applyFont="1"/>
    <xf numFmtId="0" fontId="18" fillId="0" borderId="0" xfId="3" applyFont="1"/>
    <xf numFmtId="1" fontId="20" fillId="4" borderId="16" xfId="0" applyNumberFormat="1" applyFont="1" applyFill="1" applyBorder="1" applyAlignment="1" applyProtection="1">
      <alignment horizontal="right" indent="2"/>
      <protection locked="0"/>
    </xf>
    <xf numFmtId="1" fontId="20" fillId="4" borderId="17" xfId="0" applyNumberFormat="1" applyFont="1" applyFill="1" applyBorder="1" applyAlignment="1" applyProtection="1">
      <alignment horizontal="right" indent="2"/>
      <protection locked="0"/>
    </xf>
    <xf numFmtId="1" fontId="20" fillId="4" borderId="18" xfId="0" applyNumberFormat="1" applyFont="1" applyFill="1" applyBorder="1" applyAlignment="1" applyProtection="1">
      <alignment horizontal="right" indent="2"/>
      <protection locked="0"/>
    </xf>
    <xf numFmtId="43" fontId="21" fillId="11" borderId="11" xfId="0" applyNumberFormat="1" applyFont="1" applyFill="1" applyBorder="1" applyProtection="1">
      <protection hidden="1"/>
    </xf>
    <xf numFmtId="43" fontId="21" fillId="12" borderId="1" xfId="0" applyNumberFormat="1" applyFont="1" applyFill="1" applyBorder="1" applyProtection="1">
      <protection hidden="1"/>
    </xf>
    <xf numFmtId="43" fontId="21" fillId="2" borderId="14" xfId="0" applyNumberFormat="1" applyFont="1" applyFill="1" applyBorder="1" applyProtection="1">
      <protection hidden="1"/>
    </xf>
    <xf numFmtId="43" fontId="23" fillId="11" borderId="12" xfId="1" applyFont="1" applyFill="1" applyBorder="1" applyAlignment="1" applyProtection="1">
      <alignment horizontal="right" vertical="center"/>
      <protection hidden="1"/>
    </xf>
    <xf numFmtId="43" fontId="23" fillId="12" borderId="3" xfId="1" applyFont="1" applyFill="1" applyBorder="1" applyAlignment="1" applyProtection="1">
      <alignment horizontal="right" vertical="center"/>
      <protection hidden="1"/>
    </xf>
    <xf numFmtId="43" fontId="23" fillId="2" borderId="15" xfId="1" applyFont="1" applyFill="1" applyBorder="1" applyAlignment="1" applyProtection="1">
      <alignment horizontal="right" vertical="center"/>
      <protection hidden="1"/>
    </xf>
    <xf numFmtId="0" fontId="24" fillId="0" borderId="0" xfId="0" applyFont="1" applyProtection="1">
      <protection hidden="1"/>
    </xf>
    <xf numFmtId="0" fontId="21" fillId="0" borderId="0" xfId="0" applyFont="1" applyProtection="1">
      <protection hidden="1"/>
    </xf>
    <xf numFmtId="0" fontId="21" fillId="0" borderId="0" xfId="0" applyFont="1"/>
    <xf numFmtId="0" fontId="23" fillId="0" borderId="0" xfId="0" applyFont="1" applyProtection="1">
      <protection hidden="1"/>
    </xf>
    <xf numFmtId="17" fontId="21" fillId="0" borderId="0" xfId="0" applyNumberFormat="1" applyFont="1" applyProtection="1">
      <protection hidden="1"/>
    </xf>
    <xf numFmtId="166" fontId="21" fillId="0" borderId="0" xfId="0" applyNumberFormat="1" applyFont="1" applyProtection="1">
      <protection hidden="1"/>
    </xf>
    <xf numFmtId="14" fontId="21" fillId="0" borderId="0" xfId="0" applyNumberFormat="1" applyFont="1" applyProtection="1">
      <protection hidden="1"/>
    </xf>
    <xf numFmtId="2" fontId="21" fillId="0" borderId="0" xfId="0" applyNumberFormat="1" applyFont="1" applyProtection="1">
      <protection hidden="1"/>
    </xf>
    <xf numFmtId="0" fontId="25" fillId="0" borderId="0" xfId="0" applyFont="1" applyProtection="1">
      <protection hidden="1"/>
    </xf>
    <xf numFmtId="0" fontId="21" fillId="0" borderId="22" xfId="0" applyFont="1" applyBorder="1" applyAlignment="1" applyProtection="1">
      <alignment horizontal="left" vertical="top" wrapText="1"/>
      <protection hidden="1"/>
    </xf>
    <xf numFmtId="0" fontId="21" fillId="0" borderId="2" xfId="0" applyFont="1" applyBorder="1" applyAlignment="1" applyProtection="1">
      <alignment horizontal="left" vertical="top" wrapText="1"/>
      <protection hidden="1"/>
    </xf>
    <xf numFmtId="0" fontId="21" fillId="0" borderId="23" xfId="0" applyFont="1" applyBorder="1" applyAlignment="1" applyProtection="1">
      <alignment horizontal="left" vertical="top" wrapText="1"/>
      <protection hidden="1"/>
    </xf>
    <xf numFmtId="0" fontId="21" fillId="0" borderId="44" xfId="0" applyFont="1" applyBorder="1" applyProtection="1">
      <protection hidden="1"/>
    </xf>
    <xf numFmtId="0" fontId="23" fillId="0" borderId="39" xfId="0" applyFont="1" applyBorder="1" applyAlignment="1" applyProtection="1">
      <alignment horizontal="center"/>
      <protection hidden="1"/>
    </xf>
    <xf numFmtId="0" fontId="23" fillId="0" borderId="45" xfId="0" applyFont="1" applyBorder="1" applyAlignment="1" applyProtection="1">
      <alignment horizontal="center"/>
      <protection hidden="1"/>
    </xf>
    <xf numFmtId="0" fontId="26" fillId="5" borderId="42" xfId="0" applyFont="1" applyFill="1" applyBorder="1" applyAlignment="1" applyProtection="1">
      <alignment horizontal="left" vertical="top" wrapText="1"/>
      <protection hidden="1"/>
    </xf>
    <xf numFmtId="43" fontId="21" fillId="0" borderId="0" xfId="0" applyNumberFormat="1" applyFont="1" applyProtection="1">
      <protection hidden="1"/>
    </xf>
    <xf numFmtId="0" fontId="26" fillId="10" borderId="24" xfId="0" applyFont="1" applyFill="1" applyBorder="1" applyProtection="1">
      <protection hidden="1"/>
    </xf>
    <xf numFmtId="0" fontId="23" fillId="0" borderId="4" xfId="0" applyFont="1" applyBorder="1" applyAlignment="1" applyProtection="1">
      <alignment horizontal="center"/>
      <protection hidden="1"/>
    </xf>
    <xf numFmtId="0" fontId="23" fillId="0" borderId="7" xfId="0" applyFont="1" applyBorder="1" applyProtection="1">
      <protection hidden="1"/>
    </xf>
    <xf numFmtId="0" fontId="23" fillId="0" borderId="8" xfId="0" applyFont="1" applyBorder="1" applyAlignment="1" applyProtection="1">
      <alignment horizontal="center"/>
      <protection hidden="1"/>
    </xf>
    <xf numFmtId="0" fontId="23" fillId="0" borderId="9" xfId="0" applyFont="1" applyBorder="1" applyProtection="1">
      <protection hidden="1"/>
    </xf>
    <xf numFmtId="0" fontId="23" fillId="11" borderId="10" xfId="0" applyFont="1" applyFill="1" applyBorder="1" applyAlignment="1" applyProtection="1">
      <alignment horizontal="center"/>
      <protection hidden="1"/>
    </xf>
    <xf numFmtId="0" fontId="23" fillId="12" borderId="2" xfId="0" applyFont="1" applyFill="1" applyBorder="1" applyAlignment="1" applyProtection="1">
      <alignment horizontal="center"/>
      <protection hidden="1"/>
    </xf>
    <xf numFmtId="0" fontId="23" fillId="2" borderId="13" xfId="0" applyFont="1" applyFill="1" applyBorder="1" applyAlignment="1" applyProtection="1">
      <alignment horizontal="center"/>
      <protection hidden="1"/>
    </xf>
    <xf numFmtId="0" fontId="21" fillId="0" borderId="33" xfId="0" applyFont="1" applyBorder="1" applyProtection="1">
      <protection hidden="1"/>
    </xf>
    <xf numFmtId="0" fontId="22" fillId="0" borderId="34" xfId="0" applyFont="1" applyBorder="1" applyAlignment="1" applyProtection="1">
      <alignment horizontal="center"/>
      <protection hidden="1"/>
    </xf>
    <xf numFmtId="0" fontId="22" fillId="0" borderId="35" xfId="0" applyFont="1" applyBorder="1" applyAlignment="1" applyProtection="1">
      <alignment horizontal="center"/>
      <protection hidden="1"/>
    </xf>
    <xf numFmtId="0" fontId="22" fillId="0" borderId="36" xfId="0" applyFont="1" applyBorder="1" applyAlignment="1" applyProtection="1">
      <alignment horizontal="center"/>
      <protection hidden="1"/>
    </xf>
    <xf numFmtId="0" fontId="23" fillId="11" borderId="38" xfId="0" applyFont="1" applyFill="1" applyBorder="1" applyAlignment="1" applyProtection="1">
      <alignment horizontal="center"/>
      <protection hidden="1"/>
    </xf>
    <xf numFmtId="0" fontId="23" fillId="12" borderId="39" xfId="0" applyFont="1" applyFill="1" applyBorder="1" applyAlignment="1" applyProtection="1">
      <alignment horizontal="center"/>
      <protection hidden="1"/>
    </xf>
    <xf numFmtId="0" fontId="23" fillId="2" borderId="40" xfId="0" applyFont="1" applyFill="1" applyBorder="1" applyAlignment="1" applyProtection="1">
      <alignment horizontal="center"/>
      <protection hidden="1"/>
    </xf>
    <xf numFmtId="0" fontId="21" fillId="0" borderId="5" xfId="0" applyFont="1" applyBorder="1" applyAlignment="1" applyProtection="1">
      <alignment horizontal="right" indent="1"/>
      <protection hidden="1"/>
    </xf>
    <xf numFmtId="0" fontId="28" fillId="0" borderId="6" xfId="0" applyFont="1" applyBorder="1" applyAlignment="1" applyProtection="1">
      <alignment horizontal="center" vertical="center"/>
      <protection hidden="1"/>
    </xf>
    <xf numFmtId="0" fontId="29" fillId="0" borderId="0" xfId="2" applyFont="1" applyProtection="1">
      <protection hidden="1"/>
    </xf>
    <xf numFmtId="0" fontId="30" fillId="0" borderId="0" xfId="0" applyFont="1" applyAlignment="1" applyProtection="1">
      <alignment vertical="center"/>
      <protection hidden="1"/>
    </xf>
    <xf numFmtId="7" fontId="21" fillId="6" borderId="31" xfId="1" applyNumberFormat="1" applyFont="1" applyFill="1" applyBorder="1" applyProtection="1">
      <protection hidden="1"/>
    </xf>
    <xf numFmtId="7" fontId="21" fillId="7" borderId="31" xfId="1" applyNumberFormat="1" applyFont="1" applyFill="1" applyBorder="1" applyProtection="1">
      <protection hidden="1"/>
    </xf>
    <xf numFmtId="7" fontId="21" fillId="3" borderId="43" xfId="0" applyNumberFormat="1" applyFont="1" applyFill="1" applyBorder="1" applyProtection="1">
      <protection hidden="1"/>
    </xf>
    <xf numFmtId="7" fontId="21" fillId="11" borderId="3" xfId="0" applyNumberFormat="1" applyFont="1" applyFill="1" applyBorder="1" applyProtection="1">
      <protection hidden="1"/>
    </xf>
    <xf numFmtId="7" fontId="21" fillId="12" borderId="3" xfId="0" applyNumberFormat="1" applyFont="1" applyFill="1" applyBorder="1" applyProtection="1">
      <protection hidden="1"/>
    </xf>
    <xf numFmtId="7" fontId="21" fillId="2" borderId="25" xfId="0" applyNumberFormat="1" applyFont="1" applyFill="1" applyBorder="1" applyProtection="1">
      <protection hidden="1"/>
    </xf>
    <xf numFmtId="7" fontId="21" fillId="0" borderId="0" xfId="0" applyNumberFormat="1" applyFont="1" applyProtection="1">
      <protection hidden="1"/>
    </xf>
    <xf numFmtId="167" fontId="22" fillId="0" borderId="19" xfId="1" applyNumberFormat="1" applyFont="1" applyBorder="1" applyAlignment="1" applyProtection="1">
      <alignment horizontal="right" vertical="center"/>
      <protection hidden="1"/>
    </xf>
    <xf numFmtId="167" fontId="22" fillId="0" borderId="20" xfId="1" applyNumberFormat="1" applyFont="1" applyBorder="1" applyAlignment="1" applyProtection="1">
      <alignment horizontal="right" vertical="center"/>
      <protection hidden="1"/>
    </xf>
    <xf numFmtId="167" fontId="22" fillId="0" borderId="21" xfId="1" applyNumberFormat="1" applyFont="1" applyBorder="1" applyAlignment="1" applyProtection="1">
      <alignment horizontal="right" vertical="center"/>
      <protection hidden="1"/>
    </xf>
    <xf numFmtId="165" fontId="21" fillId="0" borderId="0" xfId="0" applyNumberFormat="1" applyFont="1" applyAlignment="1" applyProtection="1">
      <alignment horizontal="left"/>
      <protection hidden="1"/>
    </xf>
    <xf numFmtId="7" fontId="7" fillId="0" borderId="0" xfId="0" applyNumberFormat="1" applyFont="1" applyProtection="1">
      <protection hidden="1"/>
    </xf>
    <xf numFmtId="1" fontId="20" fillId="4" borderId="16" xfId="0" applyNumberFormat="1" applyFont="1" applyFill="1" applyBorder="1" applyAlignment="1" applyProtection="1">
      <alignment horizontal="right" indent="2"/>
      <protection hidden="1"/>
    </xf>
    <xf numFmtId="1" fontId="20" fillId="4" borderId="17" xfId="0" applyNumberFormat="1" applyFont="1" applyFill="1" applyBorder="1" applyAlignment="1" applyProtection="1">
      <alignment horizontal="right" indent="2"/>
      <protection hidden="1"/>
    </xf>
    <xf numFmtId="1" fontId="20" fillId="4" borderId="18" xfId="0" applyNumberFormat="1" applyFont="1" applyFill="1" applyBorder="1" applyAlignment="1" applyProtection="1">
      <alignment horizontal="right" indent="2"/>
      <protection hidden="1"/>
    </xf>
    <xf numFmtId="43" fontId="31" fillId="0" borderId="0" xfId="0" applyNumberFormat="1" applyFont="1" applyProtection="1">
      <protection hidden="1"/>
    </xf>
    <xf numFmtId="0" fontId="11" fillId="0" borderId="0" xfId="0" applyFont="1" applyProtection="1">
      <protection hidden="1"/>
    </xf>
    <xf numFmtId="0" fontId="19" fillId="0" borderId="0" xfId="0" applyFont="1" applyProtection="1">
      <protection hidden="1"/>
    </xf>
    <xf numFmtId="0" fontId="23" fillId="18" borderId="26" xfId="0" applyFont="1" applyFill="1" applyBorder="1" applyAlignment="1" applyProtection="1">
      <alignment horizontal="center"/>
      <protection hidden="1"/>
    </xf>
    <xf numFmtId="0" fontId="23" fillId="18" borderId="37" xfId="0" applyFont="1" applyFill="1" applyBorder="1" applyAlignment="1" applyProtection="1">
      <alignment horizontal="center"/>
      <protection hidden="1"/>
    </xf>
    <xf numFmtId="43" fontId="21" fillId="18" borderId="27" xfId="0" applyNumberFormat="1" applyFont="1" applyFill="1" applyBorder="1" applyProtection="1">
      <protection hidden="1"/>
    </xf>
    <xf numFmtId="43" fontId="23" fillId="18" borderId="28" xfId="1" applyFont="1" applyFill="1" applyBorder="1" applyAlignment="1" applyProtection="1">
      <alignment horizontal="right" vertical="center"/>
      <protection hidden="1"/>
    </xf>
    <xf numFmtId="0" fontId="23" fillId="19" borderId="26" xfId="0" applyFont="1" applyFill="1" applyBorder="1" applyProtection="1">
      <protection hidden="1"/>
    </xf>
    <xf numFmtId="0" fontId="23" fillId="19" borderId="37" xfId="0" applyFont="1" applyFill="1" applyBorder="1" applyProtection="1">
      <protection hidden="1"/>
    </xf>
    <xf numFmtId="43" fontId="21" fillId="19" borderId="30" xfId="1" applyFont="1" applyFill="1" applyBorder="1" applyProtection="1">
      <protection hidden="1"/>
    </xf>
    <xf numFmtId="43" fontId="23" fillId="19" borderId="15" xfId="1" applyFont="1" applyFill="1" applyBorder="1" applyAlignment="1" applyProtection="1">
      <alignment horizontal="right" vertical="center"/>
      <protection hidden="1"/>
    </xf>
    <xf numFmtId="0" fontId="23" fillId="20" borderId="29" xfId="0" applyFont="1" applyFill="1" applyBorder="1" applyProtection="1">
      <protection hidden="1"/>
    </xf>
    <xf numFmtId="0" fontId="23" fillId="20" borderId="41" xfId="0" applyFont="1" applyFill="1" applyBorder="1" applyProtection="1">
      <protection hidden="1"/>
    </xf>
    <xf numFmtId="43" fontId="21" fillId="20" borderId="32" xfId="1" applyFont="1" applyFill="1" applyBorder="1" applyProtection="1">
      <protection hidden="1"/>
    </xf>
    <xf numFmtId="43" fontId="23" fillId="20" borderId="25" xfId="1" applyFont="1" applyFill="1" applyBorder="1" applyAlignment="1" applyProtection="1">
      <alignment horizontal="right" vertical="center"/>
      <protection hidden="1"/>
    </xf>
    <xf numFmtId="0" fontId="26" fillId="21" borderId="42" xfId="0" applyFont="1" applyFill="1" applyBorder="1" applyAlignment="1" applyProtection="1">
      <alignment horizontal="left" vertical="top" wrapText="1"/>
      <protection hidden="1"/>
    </xf>
    <xf numFmtId="7" fontId="21" fillId="22" borderId="31" xfId="1" applyNumberFormat="1" applyFont="1" applyFill="1" applyBorder="1" applyProtection="1">
      <protection hidden="1"/>
    </xf>
    <xf numFmtId="7" fontId="21" fillId="23" borderId="31" xfId="1" applyNumberFormat="1" applyFont="1" applyFill="1" applyBorder="1" applyProtection="1">
      <protection hidden="1"/>
    </xf>
    <xf numFmtId="7" fontId="21" fillId="8" borderId="43" xfId="0" applyNumberFormat="1" applyFont="1" applyFill="1" applyBorder="1" applyProtection="1">
      <protection hidden="1"/>
    </xf>
    <xf numFmtId="0" fontId="3" fillId="13" borderId="66" xfId="3" applyFill="1" applyBorder="1"/>
    <xf numFmtId="0" fontId="3" fillId="16" borderId="63" xfId="3" applyFill="1" applyBorder="1"/>
    <xf numFmtId="0" fontId="14" fillId="9" borderId="67" xfId="3" applyFont="1" applyFill="1" applyBorder="1"/>
    <xf numFmtId="0" fontId="14" fillId="9" borderId="51" xfId="3" applyFont="1" applyFill="1" applyBorder="1"/>
    <xf numFmtId="0" fontId="14" fillId="9" borderId="68" xfId="3" applyFont="1" applyFill="1" applyBorder="1"/>
    <xf numFmtId="0" fontId="3" fillId="15" borderId="69" xfId="3" applyFill="1" applyBorder="1"/>
    <xf numFmtId="0" fontId="15" fillId="14" borderId="51" xfId="3" applyFont="1" applyFill="1" applyBorder="1"/>
    <xf numFmtId="0" fontId="15" fillId="14" borderId="48" xfId="3" applyFont="1" applyFill="1" applyBorder="1"/>
    <xf numFmtId="0" fontId="3" fillId="15" borderId="56" xfId="3" applyFill="1" applyBorder="1" applyAlignment="1">
      <alignment horizontal="left" indent="2"/>
    </xf>
    <xf numFmtId="7" fontId="10" fillId="0" borderId="0" xfId="0" applyNumberFormat="1" applyFont="1" applyAlignment="1" applyProtection="1">
      <alignment vertical="center"/>
      <protection hidden="1"/>
    </xf>
    <xf numFmtId="0" fontId="9" fillId="0" borderId="0" xfId="2" applyProtection="1">
      <protection hidden="1"/>
    </xf>
    <xf numFmtId="0" fontId="9" fillId="0" borderId="0" xfId="2"/>
    <xf numFmtId="0" fontId="24" fillId="0" borderId="70" xfId="0" applyFont="1" applyBorder="1" applyProtection="1">
      <protection hidden="1"/>
    </xf>
    <xf numFmtId="0" fontId="21" fillId="0" borderId="61" xfId="0" applyFont="1" applyBorder="1" applyProtection="1">
      <protection hidden="1"/>
    </xf>
    <xf numFmtId="0" fontId="24" fillId="0" borderId="72" xfId="0" applyFont="1" applyBorder="1" applyProtection="1">
      <protection hidden="1"/>
    </xf>
    <xf numFmtId="0" fontId="23" fillId="0" borderId="72" xfId="0" applyFont="1" applyBorder="1" applyProtection="1">
      <protection hidden="1"/>
    </xf>
    <xf numFmtId="0" fontId="21" fillId="0" borderId="72" xfId="0" applyFont="1" applyBorder="1" applyProtection="1">
      <protection hidden="1"/>
    </xf>
    <xf numFmtId="0" fontId="21" fillId="0" borderId="73" xfId="0" applyFont="1" applyBorder="1" applyProtection="1">
      <protection hidden="1"/>
    </xf>
    <xf numFmtId="0" fontId="21" fillId="0" borderId="0" xfId="0" applyFont="1" applyAlignment="1" applyProtection="1">
      <alignment horizontal="right"/>
      <protection hidden="1"/>
    </xf>
    <xf numFmtId="2" fontId="21" fillId="0" borderId="73" xfId="0" applyNumberFormat="1" applyFont="1" applyBorder="1" applyProtection="1">
      <protection hidden="1"/>
    </xf>
    <xf numFmtId="0" fontId="21" fillId="0" borderId="39" xfId="0" applyFont="1" applyBorder="1" applyProtection="1">
      <protection hidden="1"/>
    </xf>
    <xf numFmtId="7" fontId="21" fillId="0" borderId="73" xfId="0" applyNumberFormat="1" applyFont="1" applyBorder="1" applyProtection="1">
      <protection hidden="1"/>
    </xf>
    <xf numFmtId="0" fontId="26" fillId="21" borderId="31" xfId="0" applyFont="1" applyFill="1" applyBorder="1" applyAlignment="1" applyProtection="1">
      <alignment horizontal="left" vertical="top" wrapText="1"/>
      <protection hidden="1"/>
    </xf>
    <xf numFmtId="0" fontId="26" fillId="5" borderId="31" xfId="0" applyFont="1" applyFill="1" applyBorder="1" applyAlignment="1" applyProtection="1">
      <alignment horizontal="left" vertical="top" wrapText="1"/>
      <protection hidden="1"/>
    </xf>
    <xf numFmtId="0" fontId="26" fillId="10" borderId="3" xfId="0" applyFont="1" applyFill="1" applyBorder="1" applyProtection="1">
      <protection hidden="1"/>
    </xf>
    <xf numFmtId="0" fontId="23" fillId="0" borderId="13" xfId="0" applyFont="1" applyBorder="1" applyAlignment="1" applyProtection="1">
      <alignment horizontal="center"/>
      <protection hidden="1"/>
    </xf>
    <xf numFmtId="0" fontId="23" fillId="20" borderId="10" xfId="0" applyFont="1" applyFill="1" applyBorder="1" applyProtection="1">
      <protection hidden="1"/>
    </xf>
    <xf numFmtId="0" fontId="21" fillId="0" borderId="40" xfId="0" applyFont="1" applyBorder="1" applyProtection="1">
      <protection hidden="1"/>
    </xf>
    <xf numFmtId="0" fontId="23" fillId="20" borderId="38" xfId="0" applyFont="1" applyFill="1" applyBorder="1" applyProtection="1">
      <protection hidden="1"/>
    </xf>
    <xf numFmtId="0" fontId="21" fillId="0" borderId="14" xfId="0" applyFont="1" applyBorder="1" applyAlignment="1" applyProtection="1">
      <alignment horizontal="right" indent="1"/>
      <protection hidden="1"/>
    </xf>
    <xf numFmtId="43" fontId="21" fillId="20" borderId="74" xfId="1" applyFont="1" applyFill="1" applyBorder="1" applyProtection="1">
      <protection hidden="1"/>
    </xf>
    <xf numFmtId="0" fontId="28" fillId="0" borderId="15" xfId="0" applyFont="1" applyBorder="1" applyAlignment="1" applyProtection="1">
      <alignment horizontal="center" vertical="center"/>
      <protection hidden="1"/>
    </xf>
    <xf numFmtId="43" fontId="23" fillId="20" borderId="3" xfId="1" applyFont="1" applyFill="1" applyBorder="1" applyAlignment="1" applyProtection="1">
      <alignment horizontal="right" vertical="center"/>
      <protection hidden="1"/>
    </xf>
    <xf numFmtId="0" fontId="29" fillId="0" borderId="0" xfId="2" applyFont="1" applyBorder="1" applyProtection="1">
      <protection hidden="1"/>
    </xf>
    <xf numFmtId="0" fontId="30" fillId="0" borderId="72" xfId="0" applyFont="1" applyBorder="1" applyAlignment="1" applyProtection="1">
      <alignment vertical="center"/>
      <protection hidden="1"/>
    </xf>
    <xf numFmtId="43" fontId="21" fillId="0" borderId="0" xfId="0" applyNumberFormat="1" applyFont="1"/>
    <xf numFmtId="0" fontId="39" fillId="0" borderId="0" xfId="0" applyFont="1"/>
    <xf numFmtId="0" fontId="23" fillId="20" borderId="1" xfId="0" applyFont="1" applyFill="1" applyBorder="1" applyProtection="1">
      <protection hidden="1"/>
    </xf>
    <xf numFmtId="0" fontId="23" fillId="19" borderId="1" xfId="0" applyFont="1" applyFill="1" applyBorder="1" applyProtection="1">
      <protection hidden="1"/>
    </xf>
    <xf numFmtId="0" fontId="23" fillId="18" borderId="1" xfId="0" applyFont="1" applyFill="1" applyBorder="1" applyAlignment="1" applyProtection="1">
      <alignment horizontal="center"/>
      <protection hidden="1"/>
    </xf>
    <xf numFmtId="0" fontId="42" fillId="0" borderId="0" xfId="0" applyFont="1" applyAlignment="1" applyProtection="1">
      <alignment horizontal="right"/>
      <protection hidden="1"/>
    </xf>
    <xf numFmtId="0" fontId="42" fillId="0" borderId="73" xfId="0" applyFont="1" applyBorder="1" applyAlignment="1" applyProtection="1">
      <alignment horizontal="right"/>
      <protection hidden="1"/>
    </xf>
    <xf numFmtId="168" fontId="21" fillId="0" borderId="73" xfId="0" applyNumberFormat="1" applyFont="1" applyBorder="1" applyAlignment="1" applyProtection="1">
      <alignment horizontal="right"/>
      <protection hidden="1"/>
    </xf>
    <xf numFmtId="0" fontId="21" fillId="4" borderId="0" xfId="0" applyFont="1" applyFill="1" applyProtection="1">
      <protection hidden="1"/>
    </xf>
    <xf numFmtId="164" fontId="21" fillId="4" borderId="0" xfId="0" applyNumberFormat="1" applyFont="1" applyFill="1" applyAlignment="1" applyProtection="1">
      <alignment horizontal="left"/>
      <protection hidden="1"/>
    </xf>
    <xf numFmtId="14" fontId="21" fillId="4" borderId="0" xfId="0" applyNumberFormat="1" applyFont="1" applyFill="1" applyProtection="1">
      <protection hidden="1"/>
    </xf>
    <xf numFmtId="0" fontId="21" fillId="4" borderId="0" xfId="0" applyFont="1" applyFill="1" applyAlignment="1" applyProtection="1">
      <alignment horizontal="center"/>
      <protection hidden="1"/>
    </xf>
    <xf numFmtId="0" fontId="30" fillId="0" borderId="0" xfId="0" applyFont="1" applyProtection="1">
      <protection hidden="1"/>
    </xf>
    <xf numFmtId="0" fontId="21" fillId="0" borderId="71" xfId="0" applyFont="1" applyBorder="1" applyProtection="1">
      <protection hidden="1"/>
    </xf>
    <xf numFmtId="0" fontId="37" fillId="0" borderId="0" xfId="0" applyFont="1" applyAlignment="1" applyProtection="1">
      <alignment vertical="center"/>
      <protection hidden="1"/>
    </xf>
    <xf numFmtId="43" fontId="34" fillId="0" borderId="0" xfId="0" applyNumberFormat="1" applyFont="1" applyProtection="1">
      <protection hidden="1"/>
    </xf>
    <xf numFmtId="7" fontId="30" fillId="0" borderId="31" xfId="0" applyNumberFormat="1" applyFont="1" applyBorder="1" applyAlignment="1" applyProtection="1">
      <alignment vertical="center"/>
      <protection hidden="1"/>
    </xf>
    <xf numFmtId="43" fontId="21" fillId="0" borderId="31" xfId="0" applyNumberFormat="1" applyFont="1" applyBorder="1" applyProtection="1">
      <protection hidden="1"/>
    </xf>
    <xf numFmtId="7" fontId="30" fillId="0" borderId="1" xfId="0" applyNumberFormat="1" applyFont="1" applyBorder="1" applyAlignment="1" applyProtection="1">
      <alignment vertical="center"/>
      <protection hidden="1"/>
    </xf>
    <xf numFmtId="43" fontId="21" fillId="0" borderId="1" xfId="0" applyNumberFormat="1" applyFont="1" applyBorder="1" applyProtection="1">
      <protection hidden="1"/>
    </xf>
    <xf numFmtId="0" fontId="38" fillId="0" borderId="0" xfId="0" applyFont="1" applyProtection="1">
      <protection hidden="1"/>
    </xf>
    <xf numFmtId="0" fontId="39" fillId="0" borderId="0" xfId="0" applyFont="1" applyProtection="1">
      <protection hidden="1"/>
    </xf>
    <xf numFmtId="7" fontId="30" fillId="0" borderId="0" xfId="0" applyNumberFormat="1" applyFont="1" applyAlignment="1" applyProtection="1">
      <alignment vertical="center"/>
      <protection hidden="1"/>
    </xf>
    <xf numFmtId="0" fontId="21" fillId="0" borderId="75" xfId="0" applyFont="1" applyBorder="1" applyProtection="1">
      <protection hidden="1"/>
    </xf>
    <xf numFmtId="7" fontId="21" fillId="0" borderId="58" xfId="0" applyNumberFormat="1" applyFont="1" applyBorder="1" applyProtection="1">
      <protection hidden="1"/>
    </xf>
    <xf numFmtId="0" fontId="21" fillId="0" borderId="58" xfId="0" applyFont="1" applyBorder="1" applyProtection="1">
      <protection hidden="1"/>
    </xf>
    <xf numFmtId="0" fontId="21" fillId="0" borderId="74" xfId="0" applyFont="1" applyBorder="1" applyProtection="1">
      <protection hidden="1"/>
    </xf>
    <xf numFmtId="1" fontId="20" fillId="17" borderId="18" xfId="0" applyNumberFormat="1" applyFont="1" applyFill="1" applyBorder="1" applyAlignment="1" applyProtection="1">
      <alignment horizontal="right" indent="2"/>
      <protection hidden="1"/>
    </xf>
    <xf numFmtId="0" fontId="21" fillId="4" borderId="0" xfId="0" applyFont="1" applyFill="1" applyProtection="1">
      <protection locked="0"/>
    </xf>
    <xf numFmtId="164" fontId="21" fillId="4" borderId="0" xfId="0" applyNumberFormat="1" applyFont="1" applyFill="1" applyAlignment="1" applyProtection="1">
      <alignment horizontal="left"/>
      <protection locked="0"/>
    </xf>
    <xf numFmtId="14" fontId="21" fillId="4" borderId="0" xfId="0" applyNumberFormat="1" applyFont="1" applyFill="1" applyProtection="1">
      <protection locked="0"/>
    </xf>
    <xf numFmtId="0" fontId="21" fillId="4" borderId="0" xfId="0" applyFont="1" applyFill="1" applyAlignment="1" applyProtection="1">
      <alignment horizontal="center"/>
      <protection locked="0"/>
    </xf>
    <xf numFmtId="1" fontId="8" fillId="4" borderId="16" xfId="0" applyNumberFormat="1" applyFont="1" applyFill="1" applyBorder="1" applyAlignment="1" applyProtection="1">
      <alignment horizontal="right" indent="2"/>
      <protection locked="0"/>
    </xf>
    <xf numFmtId="1" fontId="8" fillId="4" borderId="17" xfId="0" applyNumberFormat="1" applyFont="1" applyFill="1" applyBorder="1" applyAlignment="1" applyProtection="1">
      <alignment horizontal="right" indent="2"/>
      <protection locked="0"/>
    </xf>
    <xf numFmtId="1" fontId="8" fillId="4" borderId="18" xfId="0" applyNumberFormat="1" applyFont="1" applyFill="1" applyBorder="1" applyAlignment="1" applyProtection="1">
      <alignment horizontal="right" indent="2"/>
      <protection locked="0"/>
    </xf>
    <xf numFmtId="0" fontId="29" fillId="0" borderId="72" xfId="2" applyFont="1" applyBorder="1" applyAlignment="1" applyProtection="1">
      <alignment horizontal="left" indent="1"/>
      <protection hidden="1"/>
    </xf>
    <xf numFmtId="168" fontId="21" fillId="0" borderId="0" xfId="0" applyNumberFormat="1" applyFont="1" applyAlignment="1" applyProtection="1">
      <alignment horizontal="right"/>
      <protection hidden="1"/>
    </xf>
    <xf numFmtId="0" fontId="14" fillId="14" borderId="0" xfId="3" applyFont="1" applyFill="1" applyAlignment="1">
      <alignment horizontal="left" vertical="center"/>
    </xf>
    <xf numFmtId="0" fontId="14" fillId="14" borderId="46" xfId="3" applyFont="1" applyFill="1" applyBorder="1" applyAlignment="1">
      <alignment horizontal="left" vertical="center"/>
    </xf>
    <xf numFmtId="0" fontId="3" fillId="0" borderId="0" xfId="3" applyAlignment="1">
      <alignment horizontal="left"/>
    </xf>
    <xf numFmtId="0" fontId="17" fillId="0" borderId="0" xfId="3" applyFont="1" applyAlignment="1">
      <alignment horizontal="left" vertical="top" wrapText="1"/>
    </xf>
    <xf numFmtId="0" fontId="1" fillId="0" borderId="0" xfId="3" applyFont="1" applyAlignment="1">
      <alignment horizontal="left"/>
    </xf>
  </cellXfs>
  <cellStyles count="4">
    <cellStyle name="Komma" xfId="1" builtinId="3"/>
    <cellStyle name="Link" xfId="2" builtinId="8"/>
    <cellStyle name="Standard" xfId="0" builtinId="0"/>
    <cellStyle name="Standard 2" xfId="3" xr:uid="{00000000-0005-0000-0000-000003000000}"/>
  </cellStyles>
  <dxfs count="12">
    <dxf>
      <font>
        <color rgb="FFFF0000"/>
      </font>
    </dxf>
    <dxf>
      <font>
        <color theme="3"/>
      </font>
      <fill>
        <patternFill>
          <bgColor theme="3" tint="0.79998168889431442"/>
        </patternFill>
      </fill>
    </dxf>
    <dxf>
      <font>
        <b/>
        <i val="0"/>
        <color rgb="FFFF0000"/>
      </font>
      <fill>
        <patternFill>
          <bgColor rgb="FFFFFF00"/>
        </patternFill>
      </fill>
    </dxf>
    <dxf>
      <font>
        <b/>
        <i val="0"/>
        <color rgb="FFFFFF00"/>
      </font>
      <fill>
        <patternFill>
          <bgColor rgb="FFFF0000"/>
        </patternFill>
      </fill>
    </dxf>
    <dxf>
      <font>
        <color rgb="FFFF0000"/>
      </font>
    </dxf>
    <dxf>
      <font>
        <b/>
        <i val="0"/>
        <color rgb="FFFF0000"/>
      </font>
      <fill>
        <patternFill>
          <bgColor rgb="FFFFFF00"/>
        </patternFill>
      </fill>
    </dxf>
    <dxf>
      <font>
        <color rgb="FFFF0000"/>
      </font>
    </dxf>
    <dxf>
      <font>
        <b/>
        <i val="0"/>
        <color rgb="FFFF0000"/>
      </font>
      <fill>
        <patternFill>
          <bgColor rgb="FFFFFF00"/>
        </patternFill>
      </fill>
    </dxf>
    <dxf>
      <font>
        <color rgb="FFFF0000"/>
      </font>
    </dxf>
    <dxf>
      <font>
        <b/>
        <i val="0"/>
        <color rgb="FFFF0000"/>
      </font>
      <fill>
        <patternFill>
          <bgColor rgb="FFFFFF00"/>
        </patternFill>
      </fill>
    </dxf>
    <dxf>
      <font>
        <b/>
        <i val="0"/>
        <color rgb="FFFFFF00"/>
      </font>
      <fill>
        <patternFill>
          <bgColor rgb="FFFF0000"/>
        </patternFill>
      </fill>
    </dxf>
    <dxf>
      <font>
        <color theme="3"/>
      </font>
      <fill>
        <patternFill>
          <bgColor theme="3" tint="0.79998168889431442"/>
        </patternFill>
      </fill>
    </dxf>
  </dxfs>
  <tableStyles count="0" defaultTableStyle="TableStyleMedium9" defaultPivotStyle="PivotStyleLight16"/>
  <colors>
    <mruColors>
      <color rgb="FF624281"/>
      <color rgb="FF624677"/>
      <color rgb="FF664F80"/>
      <color rgb="FF644D7E"/>
      <color rgb="FF624B7C"/>
      <color rgb="FFE5DFEC"/>
      <color rgb="FFDBE5F1"/>
      <color rgb="FFF2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661149</xdr:colOff>
      <xdr:row>12</xdr:row>
      <xdr:rowOff>33618</xdr:rowOff>
    </xdr:from>
    <xdr:to>
      <xdr:col>9</xdr:col>
      <xdr:colOff>752478</xdr:colOff>
      <xdr:row>17</xdr:row>
      <xdr:rowOff>23754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910"/>
        <a:stretch/>
      </xdr:blipFill>
      <xdr:spPr>
        <a:xfrm>
          <a:off x="4280649" y="33618"/>
          <a:ext cx="3367929" cy="837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661149</xdr:colOff>
      <xdr:row>0</xdr:row>
      <xdr:rowOff>33618</xdr:rowOff>
    </xdr:from>
    <xdr:to>
      <xdr:col>9</xdr:col>
      <xdr:colOff>752478</xdr:colOff>
      <xdr:row>5</xdr:row>
      <xdr:rowOff>77177</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910"/>
        <a:stretch/>
      </xdr:blipFill>
      <xdr:spPr>
        <a:xfrm>
          <a:off x="4280649" y="33618"/>
          <a:ext cx="3385858" cy="8279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selland.ch/politik-und-behorden/direktionen/volkswirtschafts-und-gesundheitsdirektion/amt-fur-gesundheit/medizinische-dienste/kantonsarztlicher-dienst/bewilligungen/erteilte-bewilligungen" TargetMode="External"/><Relationship Id="rId1" Type="http://schemas.openxmlformats.org/officeDocument/2006/relationships/hyperlink" Target="https://www.nareg.ch/"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selland.ch/politik-und-behorden/direktionen/volkswirtschafts-und-gesundheitsdirektion/amt-fur-gesundheit/medizinische-dienste/kantonsarztlicher-dienst/bewilligungen/erteilte-bewilligungen" TargetMode="External"/><Relationship Id="rId1" Type="http://schemas.openxmlformats.org/officeDocument/2006/relationships/hyperlink" Target="https://www.nareg.ch/"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04"/>
  <sheetViews>
    <sheetView tabSelected="1" zoomScaleNormal="100" workbookViewId="0"/>
  </sheetViews>
  <sheetFormatPr baseColWidth="10" defaultRowHeight="12.75" x14ac:dyDescent="0.2"/>
  <cols>
    <col min="1" max="1" width="17.140625" style="41" customWidth="1"/>
    <col min="2" max="2" width="12.5703125" style="41" customWidth="1"/>
    <col min="3" max="4" width="12.28515625" style="41" customWidth="1"/>
    <col min="5" max="8" width="10" style="41" customWidth="1"/>
    <col min="9" max="9" width="9.140625" style="41" customWidth="1"/>
    <col min="10" max="10" width="11.5703125" style="41" customWidth="1"/>
    <col min="11" max="12" width="11.42578125" style="41"/>
    <col min="13" max="13" width="9.42578125" style="41" bestFit="1" customWidth="1"/>
    <col min="14" max="14" width="8.7109375" style="41" bestFit="1" customWidth="1"/>
    <col min="15" max="15" width="8.140625" style="41" bestFit="1" customWidth="1"/>
    <col min="16" max="16384" width="11.42578125" style="41"/>
  </cols>
  <sheetData>
    <row r="1" spans="1:15" ht="16.5" x14ac:dyDescent="0.3">
      <c r="A1" s="39" t="s">
        <v>74</v>
      </c>
      <c r="B1" s="40"/>
      <c r="C1" s="40"/>
      <c r="D1" s="40"/>
      <c r="E1" s="40"/>
      <c r="F1" s="40"/>
      <c r="G1" s="40"/>
      <c r="H1" s="40"/>
      <c r="I1" s="40"/>
      <c r="J1" s="40"/>
      <c r="K1" s="40"/>
      <c r="L1" s="40"/>
      <c r="M1" s="40"/>
      <c r="N1" s="40"/>
      <c r="O1" s="40"/>
    </row>
    <row r="2" spans="1:15" x14ac:dyDescent="0.2">
      <c r="A2" s="42" t="s">
        <v>73</v>
      </c>
      <c r="B2" s="40"/>
      <c r="C2" s="40"/>
      <c r="D2" s="40"/>
      <c r="E2" s="40"/>
      <c r="F2" s="40"/>
      <c r="G2" s="40"/>
      <c r="H2" s="40"/>
      <c r="I2" s="40"/>
      <c r="J2" s="40"/>
      <c r="K2" s="40"/>
      <c r="L2" s="40"/>
      <c r="M2" s="40"/>
      <c r="N2" s="40"/>
      <c r="O2" s="40"/>
    </row>
    <row r="3" spans="1:15" x14ac:dyDescent="0.2">
      <c r="A3" s="40" t="s">
        <v>77</v>
      </c>
      <c r="B3" s="40"/>
      <c r="C3" s="40"/>
      <c r="D3" s="40"/>
      <c r="E3" s="40"/>
      <c r="F3" s="40"/>
      <c r="G3" s="40"/>
      <c r="H3" s="40"/>
      <c r="I3" s="40"/>
      <c r="J3" s="40"/>
      <c r="K3" s="40"/>
      <c r="L3" s="40"/>
      <c r="M3" s="40"/>
      <c r="N3" s="40"/>
      <c r="O3" s="40"/>
    </row>
    <row r="4" spans="1:15" x14ac:dyDescent="0.2">
      <c r="A4" s="40" t="s">
        <v>76</v>
      </c>
      <c r="B4" s="40"/>
      <c r="C4" s="40"/>
      <c r="D4" s="40"/>
      <c r="E4" s="40"/>
      <c r="F4" s="40"/>
      <c r="G4" s="40"/>
      <c r="H4" s="40"/>
      <c r="I4" s="40"/>
      <c r="J4" s="40"/>
      <c r="K4" s="40"/>
      <c r="L4" s="40"/>
      <c r="M4" s="40"/>
      <c r="N4" s="40"/>
      <c r="O4" s="40"/>
    </row>
    <row r="5" spans="1:15" x14ac:dyDescent="0.2">
      <c r="A5" s="40" t="s">
        <v>78</v>
      </c>
      <c r="B5" s="40"/>
      <c r="C5" s="40"/>
      <c r="D5" s="40"/>
      <c r="E5" s="40"/>
      <c r="F5" s="40"/>
      <c r="G5" s="40"/>
      <c r="H5" s="40"/>
      <c r="I5" s="40"/>
      <c r="J5" s="40"/>
      <c r="K5" s="40"/>
      <c r="L5" s="40"/>
      <c r="M5" s="40"/>
      <c r="N5" s="40"/>
      <c r="O5" s="40"/>
    </row>
    <row r="6" spans="1:15" x14ac:dyDescent="0.2">
      <c r="A6" s="40" t="s">
        <v>79</v>
      </c>
      <c r="B6" s="40"/>
      <c r="C6" s="40"/>
      <c r="D6" s="40"/>
      <c r="E6" s="40"/>
      <c r="F6" s="40"/>
      <c r="G6" s="40"/>
      <c r="H6" s="40"/>
      <c r="I6" s="40"/>
      <c r="J6" s="40"/>
      <c r="K6" s="40"/>
      <c r="L6" s="40"/>
      <c r="M6" s="40"/>
      <c r="N6" s="40"/>
      <c r="O6" s="40"/>
    </row>
    <row r="7" spans="1:15" x14ac:dyDescent="0.2">
      <c r="A7" s="40"/>
      <c r="B7" s="40"/>
      <c r="C7" s="40"/>
      <c r="D7" s="40"/>
      <c r="E7" s="40"/>
      <c r="F7" s="40"/>
      <c r="G7" s="40"/>
      <c r="H7" s="40"/>
      <c r="I7" s="40"/>
      <c r="J7" s="40"/>
      <c r="K7" s="40"/>
      <c r="L7" s="40"/>
      <c r="M7" s="40"/>
      <c r="N7" s="40"/>
      <c r="O7" s="40"/>
    </row>
    <row r="8" spans="1:15" x14ac:dyDescent="0.2">
      <c r="A8" s="42" t="s">
        <v>75</v>
      </c>
      <c r="B8" s="40"/>
      <c r="C8" s="40"/>
      <c r="D8" s="40"/>
      <c r="E8" s="40"/>
      <c r="F8" s="40"/>
      <c r="G8" s="40"/>
      <c r="H8" s="40"/>
      <c r="I8" s="40"/>
      <c r="J8" s="40"/>
      <c r="K8" s="40"/>
      <c r="L8" s="40"/>
      <c r="M8" s="40"/>
      <c r="N8" s="40"/>
      <c r="O8" s="40"/>
    </row>
    <row r="9" spans="1:15" ht="15.75" x14ac:dyDescent="0.3">
      <c r="A9" s="156" t="s">
        <v>69</v>
      </c>
      <c r="B9" s="40"/>
      <c r="C9" s="40"/>
      <c r="D9" s="40"/>
      <c r="E9" s="40"/>
      <c r="F9" s="40"/>
      <c r="G9" s="40"/>
      <c r="H9" s="40"/>
      <c r="I9" s="40"/>
      <c r="J9" s="40"/>
      <c r="K9" s="40"/>
      <c r="L9" s="40"/>
      <c r="M9" s="40"/>
      <c r="N9" s="40"/>
      <c r="O9" s="40"/>
    </row>
    <row r="10" spans="1:15" x14ac:dyDescent="0.2">
      <c r="A10" s="40" t="s">
        <v>70</v>
      </c>
      <c r="B10" s="40"/>
      <c r="C10" s="40"/>
      <c r="D10" s="40"/>
      <c r="E10" s="40"/>
      <c r="F10" s="40"/>
      <c r="G10" s="40"/>
      <c r="H10" s="40"/>
      <c r="I10" s="40"/>
      <c r="J10" s="40"/>
      <c r="K10" s="40"/>
      <c r="L10" s="40"/>
      <c r="M10" s="40"/>
      <c r="N10" s="40"/>
      <c r="O10" s="40"/>
    </row>
    <row r="11" spans="1:15" x14ac:dyDescent="0.2">
      <c r="A11" s="40" t="s">
        <v>71</v>
      </c>
      <c r="B11" s="40"/>
      <c r="C11" s="40"/>
      <c r="D11" s="40"/>
      <c r="E11" s="40"/>
      <c r="F11" s="40"/>
      <c r="G11" s="40"/>
      <c r="H11" s="40"/>
      <c r="I11" s="40"/>
      <c r="J11" s="40"/>
      <c r="K11" s="40"/>
      <c r="L11" s="40"/>
      <c r="M11" s="40"/>
      <c r="N11" s="40"/>
      <c r="O11" s="40"/>
    </row>
    <row r="12" spans="1:15" x14ac:dyDescent="0.2">
      <c r="A12" s="40"/>
      <c r="B12" s="40"/>
      <c r="C12" s="40"/>
      <c r="D12" s="40"/>
      <c r="E12" s="40"/>
      <c r="F12" s="40"/>
      <c r="G12" s="40"/>
      <c r="H12" s="40"/>
      <c r="I12" s="40"/>
      <c r="J12" s="40"/>
      <c r="K12" s="40"/>
      <c r="L12" s="40"/>
      <c r="M12" s="40"/>
      <c r="N12" s="40"/>
      <c r="O12" s="40"/>
    </row>
    <row r="13" spans="1:15" ht="16.5" x14ac:dyDescent="0.3">
      <c r="A13" s="121" t="s">
        <v>28</v>
      </c>
      <c r="B13" s="122"/>
      <c r="C13" s="122"/>
      <c r="D13" s="122"/>
      <c r="E13" s="122"/>
      <c r="F13" s="122"/>
      <c r="G13" s="122"/>
      <c r="H13" s="122"/>
      <c r="I13" s="122"/>
      <c r="J13" s="157"/>
      <c r="K13" s="40"/>
      <c r="L13" s="40"/>
      <c r="M13" s="40"/>
      <c r="N13" s="40"/>
      <c r="O13" s="40"/>
    </row>
    <row r="14" spans="1:15" ht="8.1" customHeight="1" x14ac:dyDescent="0.3">
      <c r="A14" s="123"/>
      <c r="B14" s="40"/>
      <c r="C14" s="40"/>
      <c r="D14" s="40"/>
      <c r="E14" s="40"/>
      <c r="F14" s="40"/>
      <c r="G14" s="40"/>
      <c r="H14" s="40"/>
      <c r="I14" s="40"/>
      <c r="J14" s="126"/>
      <c r="K14" s="40"/>
      <c r="L14" s="40"/>
      <c r="M14" s="40"/>
      <c r="N14" s="40"/>
      <c r="O14" s="40"/>
    </row>
    <row r="15" spans="1:15" x14ac:dyDescent="0.2">
      <c r="A15" s="124" t="s">
        <v>2</v>
      </c>
      <c r="B15" s="152"/>
      <c r="C15" s="40"/>
      <c r="D15" s="40"/>
      <c r="E15" s="40"/>
      <c r="F15" s="40"/>
      <c r="G15" s="40"/>
      <c r="H15" s="40"/>
      <c r="I15" s="40"/>
      <c r="J15" s="126"/>
      <c r="K15" s="40"/>
      <c r="L15" s="40"/>
      <c r="M15" s="40"/>
      <c r="N15" s="40"/>
      <c r="O15" s="40"/>
    </row>
    <row r="16" spans="1:15" ht="16.5" x14ac:dyDescent="0.2">
      <c r="A16" s="125" t="s">
        <v>5</v>
      </c>
      <c r="B16" s="152"/>
      <c r="C16" s="40"/>
      <c r="D16" s="40"/>
      <c r="E16" s="40"/>
      <c r="F16" s="40"/>
      <c r="G16" s="40"/>
      <c r="H16" s="40"/>
      <c r="I16" s="40"/>
      <c r="J16" s="126"/>
      <c r="K16" s="40"/>
      <c r="L16" s="40"/>
      <c r="M16" s="158"/>
      <c r="N16" s="40"/>
      <c r="O16" s="40"/>
    </row>
    <row r="17" spans="1:15" ht="13.5" customHeight="1" x14ac:dyDescent="0.2">
      <c r="A17" s="125" t="s">
        <v>8</v>
      </c>
      <c r="B17" s="152"/>
      <c r="C17" s="40"/>
      <c r="D17" s="40"/>
      <c r="E17" s="40"/>
      <c r="F17" s="40"/>
      <c r="G17" s="40"/>
      <c r="H17" s="40"/>
      <c r="I17" s="40"/>
      <c r="J17" s="126"/>
      <c r="K17" s="40"/>
      <c r="L17" s="40"/>
      <c r="M17" s="40"/>
      <c r="N17" s="40"/>
      <c r="O17" s="40"/>
    </row>
    <row r="18" spans="1:15" x14ac:dyDescent="0.2">
      <c r="A18" s="125" t="s">
        <v>3</v>
      </c>
      <c r="B18" s="152"/>
      <c r="C18" s="40"/>
      <c r="D18" s="40"/>
      <c r="E18" s="40"/>
      <c r="F18" s="40"/>
      <c r="G18" s="40"/>
      <c r="H18" s="40"/>
      <c r="I18" s="40"/>
      <c r="J18" s="126"/>
      <c r="K18" s="40"/>
      <c r="L18" s="40"/>
      <c r="M18" s="40"/>
      <c r="N18" s="40"/>
      <c r="O18" s="40"/>
    </row>
    <row r="19" spans="1:15" x14ac:dyDescent="0.2">
      <c r="A19" s="125" t="s">
        <v>11</v>
      </c>
      <c r="B19" s="152"/>
      <c r="C19" s="40"/>
      <c r="D19" s="40"/>
      <c r="E19" s="40"/>
      <c r="F19" s="40"/>
      <c r="G19" s="40"/>
      <c r="H19" s="40"/>
      <c r="I19" s="40"/>
      <c r="J19" s="126"/>
      <c r="K19" s="40"/>
      <c r="L19" s="40"/>
      <c r="M19" s="40"/>
      <c r="N19" s="40"/>
      <c r="O19" s="40"/>
    </row>
    <row r="20" spans="1:15" x14ac:dyDescent="0.2">
      <c r="A20" s="125" t="s">
        <v>34</v>
      </c>
      <c r="B20" s="152"/>
      <c r="C20" s="40"/>
      <c r="D20" s="40"/>
      <c r="E20" s="40"/>
      <c r="F20" s="40"/>
      <c r="G20" s="40"/>
      <c r="H20" s="40"/>
      <c r="I20" s="40"/>
      <c r="J20" s="150" t="s">
        <v>80</v>
      </c>
      <c r="K20" s="40"/>
      <c r="L20" s="40"/>
      <c r="M20" s="40"/>
      <c r="N20" s="81"/>
      <c r="O20" s="40"/>
    </row>
    <row r="21" spans="1:15" x14ac:dyDescent="0.2">
      <c r="A21" s="125" t="s">
        <v>35</v>
      </c>
      <c r="B21" s="152"/>
      <c r="C21" s="40"/>
      <c r="D21" s="40"/>
      <c r="E21" s="40"/>
      <c r="F21" s="40"/>
      <c r="G21" s="40"/>
      <c r="H21" s="40"/>
      <c r="I21" s="40"/>
      <c r="J21" s="126"/>
      <c r="K21" s="40"/>
      <c r="L21" s="40"/>
      <c r="M21" s="40"/>
      <c r="N21" s="81"/>
      <c r="O21" s="40"/>
    </row>
    <row r="22" spans="1:15" x14ac:dyDescent="0.2">
      <c r="A22" s="125" t="s">
        <v>37</v>
      </c>
      <c r="B22" s="152"/>
      <c r="C22" s="40"/>
      <c r="D22" s="40"/>
      <c r="E22" s="40"/>
      <c r="F22" s="40"/>
      <c r="G22" s="40"/>
      <c r="H22" s="40"/>
      <c r="I22" s="127" t="str">
        <f>IF(B17="","",CONCATENATE(RIGHT(B17,LEN(B17)-5),","))</f>
        <v/>
      </c>
      <c r="J22" s="151">
        <f ca="1">TODAY()</f>
        <v>44965</v>
      </c>
      <c r="K22" s="40"/>
      <c r="L22" s="40"/>
      <c r="M22" s="40"/>
      <c r="N22" s="81"/>
      <c r="O22" s="40"/>
    </row>
    <row r="23" spans="1:15" ht="8.1" customHeight="1" x14ac:dyDescent="0.2">
      <c r="A23" s="125"/>
      <c r="B23" s="40"/>
      <c r="C23" s="40"/>
      <c r="D23" s="40"/>
      <c r="E23" s="40"/>
      <c r="F23" s="40"/>
      <c r="G23" s="40"/>
      <c r="H23" s="40"/>
      <c r="I23" s="40"/>
      <c r="J23" s="126"/>
      <c r="K23" s="40"/>
      <c r="L23" s="40"/>
      <c r="M23" s="40"/>
      <c r="N23" s="40"/>
      <c r="O23" s="40"/>
    </row>
    <row r="24" spans="1:15" x14ac:dyDescent="0.2">
      <c r="A24" s="124" t="s">
        <v>6</v>
      </c>
      <c r="B24" s="152"/>
      <c r="C24" s="40" t="s">
        <v>55</v>
      </c>
      <c r="D24" s="40"/>
      <c r="E24" s="40"/>
      <c r="F24" s="40"/>
      <c r="G24" s="40"/>
      <c r="H24" s="43"/>
      <c r="I24" s="40"/>
      <c r="J24" s="126"/>
      <c r="K24" s="40"/>
      <c r="L24" s="40"/>
      <c r="M24" s="40"/>
      <c r="N24" s="40"/>
      <c r="O24" s="40"/>
    </row>
    <row r="25" spans="1:15" x14ac:dyDescent="0.2">
      <c r="A25" s="125" t="s">
        <v>38</v>
      </c>
      <c r="B25" s="152"/>
      <c r="C25" s="40" t="s">
        <v>56</v>
      </c>
      <c r="D25" s="40"/>
      <c r="E25" s="40"/>
      <c r="F25" s="40"/>
      <c r="G25" s="40"/>
      <c r="H25" s="43"/>
      <c r="I25" s="40"/>
      <c r="J25" s="126"/>
      <c r="K25" s="40"/>
      <c r="L25" s="40"/>
      <c r="M25" s="40"/>
      <c r="N25" s="40"/>
      <c r="O25" s="40"/>
    </row>
    <row r="26" spans="1:15" ht="8.1" customHeight="1" x14ac:dyDescent="0.2">
      <c r="A26" s="125"/>
      <c r="B26" s="40"/>
      <c r="C26" s="40"/>
      <c r="D26" s="40"/>
      <c r="E26" s="40"/>
      <c r="F26" s="40"/>
      <c r="G26" s="40"/>
      <c r="H26" s="43"/>
      <c r="I26" s="40"/>
      <c r="J26" s="126"/>
      <c r="K26" s="40"/>
      <c r="L26" s="40"/>
      <c r="M26" s="40"/>
      <c r="N26" s="40"/>
      <c r="O26" s="40"/>
    </row>
    <row r="27" spans="1:15" x14ac:dyDescent="0.2">
      <c r="A27" s="124" t="s">
        <v>7</v>
      </c>
      <c r="B27" s="153">
        <v>43831</v>
      </c>
      <c r="C27" s="85" t="str">
        <f>IF(B27="","Die Zelle B15 muss zwingend ausgefüllt werden!","")</f>
        <v/>
      </c>
      <c r="D27" s="44"/>
      <c r="E27" s="40"/>
      <c r="F27" s="45"/>
      <c r="G27" s="40"/>
      <c r="H27" s="40"/>
      <c r="I27" s="40"/>
      <c r="J27" s="128"/>
      <c r="K27" s="40"/>
      <c r="L27" s="40"/>
      <c r="M27" s="40"/>
      <c r="N27" s="40"/>
      <c r="O27" s="40"/>
    </row>
    <row r="28" spans="1:15" ht="8.1" customHeight="1" x14ac:dyDescent="0.2">
      <c r="A28" s="125"/>
      <c r="B28" s="40"/>
      <c r="C28" s="40"/>
      <c r="D28" s="40"/>
      <c r="E28" s="40"/>
      <c r="F28" s="40"/>
      <c r="G28" s="40"/>
      <c r="H28" s="40"/>
      <c r="I28" s="40"/>
      <c r="J28" s="126"/>
      <c r="K28" s="40"/>
      <c r="L28" s="40"/>
      <c r="M28" s="40"/>
      <c r="N28" s="40"/>
      <c r="O28" s="40"/>
    </row>
    <row r="29" spans="1:15" x14ac:dyDescent="0.2">
      <c r="A29" s="124" t="s">
        <v>4</v>
      </c>
      <c r="B29" s="40"/>
      <c r="C29" s="40"/>
      <c r="D29" s="40"/>
      <c r="E29" s="40"/>
      <c r="F29" s="40"/>
      <c r="G29" s="40"/>
      <c r="H29" s="40"/>
      <c r="I29" s="40"/>
      <c r="J29" s="126"/>
      <c r="K29" s="40"/>
      <c r="L29" s="40"/>
      <c r="M29" s="40"/>
      <c r="N29" s="40"/>
      <c r="O29" s="40"/>
    </row>
    <row r="30" spans="1:15" x14ac:dyDescent="0.2">
      <c r="A30" s="125" t="s">
        <v>9</v>
      </c>
      <c r="B30" s="152"/>
      <c r="C30" s="40"/>
      <c r="D30" s="40"/>
      <c r="E30" s="40"/>
      <c r="F30" s="40"/>
      <c r="G30" s="40"/>
      <c r="H30" s="40"/>
      <c r="I30" s="40"/>
      <c r="J30" s="126"/>
      <c r="K30" s="40"/>
      <c r="L30" s="40"/>
      <c r="M30" s="40"/>
      <c r="N30" s="40"/>
      <c r="O30" s="40"/>
    </row>
    <row r="31" spans="1:15" x14ac:dyDescent="0.2">
      <c r="A31" s="125" t="s">
        <v>5</v>
      </c>
      <c r="B31" s="152"/>
      <c r="C31" s="40"/>
      <c r="D31" s="40"/>
      <c r="E31" s="40"/>
      <c r="F31" s="40"/>
      <c r="G31" s="40"/>
      <c r="H31" s="40"/>
      <c r="I31" s="40"/>
      <c r="J31" s="126"/>
      <c r="K31" s="40"/>
      <c r="L31" s="40"/>
      <c r="M31" s="40"/>
      <c r="N31" s="40"/>
      <c r="O31" s="40"/>
    </row>
    <row r="32" spans="1:15" x14ac:dyDescent="0.2">
      <c r="A32" s="125" t="s">
        <v>8</v>
      </c>
      <c r="B32" s="152"/>
      <c r="C32" s="40"/>
      <c r="D32" s="40"/>
      <c r="E32" s="40"/>
      <c r="F32" s="40"/>
      <c r="G32" s="40"/>
      <c r="H32" s="40"/>
      <c r="I32" s="40"/>
      <c r="J32" s="126"/>
      <c r="K32" s="40"/>
      <c r="L32" s="40"/>
      <c r="M32" s="40"/>
      <c r="N32" s="40"/>
      <c r="O32" s="40"/>
    </row>
    <row r="33" spans="1:16" x14ac:dyDescent="0.2">
      <c r="A33" s="125" t="s">
        <v>10</v>
      </c>
      <c r="B33" s="154"/>
      <c r="C33" s="40" t="str">
        <f>IF(B27="","",IF(B27-B33&lt;6560,"Die vers. Person ist jünger wie 18 Jahre alt und deshalb vom Patientenbeitrag befreit.",""))</f>
        <v/>
      </c>
      <c r="D33" s="40"/>
      <c r="E33" s="40"/>
      <c r="F33" s="40"/>
      <c r="G33" s="40"/>
      <c r="H33" s="40"/>
      <c r="I33" s="40"/>
      <c r="J33" s="126"/>
      <c r="K33" s="40"/>
      <c r="L33" s="40"/>
      <c r="M33" s="40"/>
      <c r="N33" s="40"/>
      <c r="O33" s="40"/>
    </row>
    <row r="34" spans="1:16" ht="8.1" customHeight="1" x14ac:dyDescent="0.2">
      <c r="A34" s="125"/>
      <c r="B34" s="40"/>
      <c r="C34" s="40"/>
      <c r="D34" s="40"/>
      <c r="E34" s="40"/>
      <c r="F34" s="40"/>
      <c r="G34" s="40"/>
      <c r="H34" s="40"/>
      <c r="I34" s="40"/>
      <c r="J34" s="126"/>
      <c r="K34" s="40"/>
      <c r="L34" s="40"/>
      <c r="M34" s="40"/>
      <c r="N34" s="40"/>
      <c r="O34" s="40"/>
    </row>
    <row r="35" spans="1:16" x14ac:dyDescent="0.2">
      <c r="A35" s="125" t="s">
        <v>32</v>
      </c>
      <c r="B35" s="40"/>
      <c r="C35" s="40"/>
      <c r="D35" s="40"/>
      <c r="E35" s="155"/>
      <c r="F35" s="47" t="str">
        <f>IF(E35="ja","notwendige Voraussetzung erfüllt",IF(E35="nein","Kann nicht über KVG bzw. Gemeinde abgerechnet werden!","Zwingende Voraussetzung!"))</f>
        <v>Zwingende Voraussetzung!</v>
      </c>
      <c r="G35" s="40"/>
      <c r="H35" s="40"/>
      <c r="I35" s="40"/>
      <c r="J35" s="126"/>
      <c r="K35" s="40"/>
      <c r="L35" s="40"/>
      <c r="M35" s="40"/>
      <c r="N35" s="40"/>
      <c r="O35" s="40"/>
    </row>
    <row r="36" spans="1:16" ht="8.1" customHeight="1" thickBot="1" x14ac:dyDescent="0.25">
      <c r="A36" s="125"/>
      <c r="B36" s="40"/>
      <c r="C36" s="40"/>
      <c r="D36" s="40"/>
      <c r="E36" s="40"/>
      <c r="F36" s="40"/>
      <c r="G36" s="40"/>
      <c r="H36" s="40"/>
      <c r="I36" s="40"/>
      <c r="J36" s="126"/>
      <c r="K36" s="40"/>
      <c r="L36" s="40"/>
      <c r="M36" s="40"/>
      <c r="N36" s="40"/>
      <c r="O36" s="40"/>
    </row>
    <row r="37" spans="1:16" ht="25.5" customHeight="1" thickTop="1" x14ac:dyDescent="0.2">
      <c r="A37" s="49" t="s">
        <v>14</v>
      </c>
      <c r="B37" s="49" t="s">
        <v>12</v>
      </c>
      <c r="C37" s="49" t="s">
        <v>13</v>
      </c>
      <c r="D37" s="50" t="s">
        <v>1</v>
      </c>
      <c r="E37" s="40"/>
      <c r="F37" s="40"/>
      <c r="G37" s="40"/>
      <c r="H37" s="40"/>
      <c r="I37" s="40"/>
      <c r="J37" s="126"/>
      <c r="K37" s="40"/>
      <c r="L37" s="40"/>
      <c r="M37" s="40"/>
      <c r="N37" s="40"/>
      <c r="O37" s="40"/>
    </row>
    <row r="38" spans="1:16" ht="13.5" thickBot="1" x14ac:dyDescent="0.25">
      <c r="A38" s="129"/>
      <c r="B38" s="52" t="s">
        <v>15</v>
      </c>
      <c r="C38" s="52" t="s">
        <v>16</v>
      </c>
      <c r="D38" s="53" t="s">
        <v>17</v>
      </c>
      <c r="E38" s="40"/>
      <c r="F38" s="40"/>
      <c r="G38" s="40"/>
      <c r="H38" s="40"/>
      <c r="I38" s="40"/>
      <c r="J38" s="130"/>
      <c r="K38" s="40"/>
      <c r="L38" s="40"/>
      <c r="M38" s="81"/>
      <c r="N38" s="81"/>
      <c r="O38" s="81"/>
    </row>
    <row r="39" spans="1:16" ht="13.5" x14ac:dyDescent="0.2">
      <c r="A39" s="131" t="s">
        <v>67</v>
      </c>
      <c r="B39" s="106">
        <v>93.8</v>
      </c>
      <c r="C39" s="107">
        <v>90.4</v>
      </c>
      <c r="D39" s="108">
        <v>79.599999999999994</v>
      </c>
      <c r="E39" s="40"/>
      <c r="F39" s="40"/>
      <c r="G39" s="40"/>
      <c r="H39" s="55"/>
      <c r="I39" s="40"/>
      <c r="J39" s="126"/>
      <c r="K39" s="40"/>
      <c r="L39" s="40"/>
      <c r="M39" s="40"/>
      <c r="N39" s="40"/>
      <c r="O39" s="40"/>
    </row>
    <row r="40" spans="1:16" ht="13.5" x14ac:dyDescent="0.2">
      <c r="A40" s="132" t="s">
        <v>68</v>
      </c>
      <c r="B40" s="75">
        <v>86.15</v>
      </c>
      <c r="C40" s="76">
        <v>82.75</v>
      </c>
      <c r="D40" s="77">
        <v>71.95</v>
      </c>
      <c r="E40" s="40"/>
      <c r="F40" s="81"/>
      <c r="G40" s="40"/>
      <c r="H40" s="40"/>
      <c r="I40" s="40"/>
      <c r="J40" s="126"/>
      <c r="K40" s="40"/>
      <c r="L40" s="40"/>
      <c r="M40" s="40"/>
      <c r="N40" s="40"/>
      <c r="O40" s="40"/>
    </row>
    <row r="41" spans="1:16" ht="13.5" thickBot="1" x14ac:dyDescent="0.25">
      <c r="A41" s="133" t="s">
        <v>18</v>
      </c>
      <c r="B41" s="78">
        <v>76.900000000000006</v>
      </c>
      <c r="C41" s="79">
        <v>63</v>
      </c>
      <c r="D41" s="80">
        <v>52.6</v>
      </c>
      <c r="E41" s="40"/>
      <c r="F41" s="40"/>
      <c r="G41" s="40"/>
      <c r="H41" s="40"/>
      <c r="I41" s="40"/>
      <c r="J41" s="126"/>
      <c r="K41" s="40"/>
      <c r="L41" s="40"/>
      <c r="M41" s="40"/>
      <c r="N41" s="40"/>
      <c r="O41" s="40"/>
    </row>
    <row r="42" spans="1:16" ht="8.1" customHeight="1" thickTop="1" thickBot="1" x14ac:dyDescent="0.25">
      <c r="A42" s="125"/>
      <c r="B42" s="40"/>
      <c r="C42" s="40"/>
      <c r="D42" s="40"/>
      <c r="E42" s="40"/>
      <c r="F42" s="40"/>
      <c r="G42" s="40"/>
      <c r="H42" s="40"/>
      <c r="I42" s="40"/>
      <c r="J42" s="126"/>
      <c r="K42" s="40"/>
      <c r="L42" s="40"/>
      <c r="M42" s="40"/>
      <c r="N42" s="40"/>
      <c r="O42" s="40"/>
    </row>
    <row r="43" spans="1:16" ht="13.5" thickTop="1" x14ac:dyDescent="0.2">
      <c r="A43" s="134" t="s">
        <v>0</v>
      </c>
      <c r="B43" s="58"/>
      <c r="C43" s="59" t="s">
        <v>22</v>
      </c>
      <c r="D43" s="60"/>
      <c r="E43" s="93" t="s">
        <v>20</v>
      </c>
      <c r="F43" s="61"/>
      <c r="G43" s="62" t="s">
        <v>41</v>
      </c>
      <c r="H43" s="63"/>
      <c r="I43" s="97" t="s">
        <v>23</v>
      </c>
      <c r="J43" s="135" t="s">
        <v>29</v>
      </c>
      <c r="K43" s="40"/>
      <c r="L43" s="40"/>
      <c r="M43" s="146" t="s">
        <v>72</v>
      </c>
      <c r="N43" s="147" t="s">
        <v>23</v>
      </c>
      <c r="O43" s="148" t="s">
        <v>20</v>
      </c>
    </row>
    <row r="44" spans="1:16" ht="13.5" thickBot="1" x14ac:dyDescent="0.25">
      <c r="A44" s="136"/>
      <c r="B44" s="65" t="s">
        <v>15</v>
      </c>
      <c r="C44" s="66" t="s">
        <v>16</v>
      </c>
      <c r="D44" s="67" t="s">
        <v>17</v>
      </c>
      <c r="E44" s="94" t="s">
        <v>21</v>
      </c>
      <c r="F44" s="68" t="s">
        <v>15</v>
      </c>
      <c r="G44" s="69" t="s">
        <v>16</v>
      </c>
      <c r="H44" s="70" t="s">
        <v>17</v>
      </c>
      <c r="I44" s="98" t="s">
        <v>24</v>
      </c>
      <c r="J44" s="137" t="s">
        <v>30</v>
      </c>
      <c r="K44" s="40"/>
      <c r="L44" s="40"/>
      <c r="M44" s="146"/>
      <c r="N44" s="147" t="s">
        <v>24</v>
      </c>
      <c r="O44" s="148" t="s">
        <v>21</v>
      </c>
    </row>
    <row r="45" spans="1:16" x14ac:dyDescent="0.2">
      <c r="A45" s="138">
        <v>1</v>
      </c>
      <c r="B45" s="87"/>
      <c r="C45" s="88"/>
      <c r="D45" s="89"/>
      <c r="E45" s="95">
        <f t="shared" ref="E45:E75" si="0">IF((B45+C45+D45)/5=INT((B45+C45+D45)/5),IF((B45+C45+D45)=0,0,IF((B45+C45+D45)&lt;15.0001,$B$91,IF((B45+C45+D45)&lt;30.0001,$B$92,IF((B45+C45+D45)&lt;45.0001,$B$93,$B$94)))+B45/60*B$40+C45/60*C$40+D45/60*D$40),"siehe rechts!")</f>
        <v>0</v>
      </c>
      <c r="F45" s="33">
        <f t="shared" ref="F45:H60" si="1">B45/60*B$41</f>
        <v>0</v>
      </c>
      <c r="G45" s="34">
        <f t="shared" si="1"/>
        <v>0</v>
      </c>
      <c r="H45" s="35">
        <f t="shared" si="1"/>
        <v>0</v>
      </c>
      <c r="I45" s="99">
        <f t="shared" ref="I45:I75" si="2">IF(AND(B45="",C45="",D45=""),0,IF(SUM(B45:D45)&lt;1,0,IF($B$27-$B$33&lt;6574,0,IF(SUM(B45:D45)&lt;15.000001,B$91,IF(SUM(B45:D45)&lt;30.000001,B$92,IF(SUM(B45:D45)&lt;45.000001,B$93,B$94))))))</f>
        <v>0</v>
      </c>
      <c r="J45" s="139">
        <f>E45-F45-G45-H45-I45</f>
        <v>0</v>
      </c>
      <c r="K45" s="159" t="str">
        <f>IF(E45="siehe rechts!","Gemäss Art. 7a, Abs. 2 KLV erfolgen die Vergütung der Beiträge in Zeiteinheiten von 5 Minuten. Zu vergüten sind mindestens 10 Minuten pro Tag.","")</f>
        <v/>
      </c>
      <c r="L45" s="40"/>
      <c r="M45" s="160"/>
      <c r="N45" s="161"/>
      <c r="O45" s="161"/>
    </row>
    <row r="46" spans="1:16" x14ac:dyDescent="0.2">
      <c r="A46" s="138">
        <v>2</v>
      </c>
      <c r="B46" s="87">
        <v>75</v>
      </c>
      <c r="C46" s="88"/>
      <c r="D46" s="89"/>
      <c r="E46" s="95">
        <f t="shared" si="0"/>
        <v>115.33750000000001</v>
      </c>
      <c r="F46" s="33">
        <f t="shared" si="1"/>
        <v>96.125</v>
      </c>
      <c r="G46" s="34">
        <f t="shared" si="1"/>
        <v>0</v>
      </c>
      <c r="H46" s="35">
        <f t="shared" si="1"/>
        <v>0</v>
      </c>
      <c r="I46" s="99">
        <f t="shared" si="2"/>
        <v>7.65</v>
      </c>
      <c r="J46" s="139">
        <f t="shared" ref="J46:J75" si="3">E46-F46-G46-H46-I46</f>
        <v>11.562500000000005</v>
      </c>
      <c r="K46" s="159" t="str">
        <f>IF(E46="siehe rechts!","Gemäss Art. 7a, Abs. 2 KLV erfolgen die Vergütung der Beiträge in Zeiteinheiten von 5 Minuten. Zu vergüten sind mindestens 10 Minuten pro Tag.","")</f>
        <v/>
      </c>
      <c r="L46" s="40"/>
      <c r="M46" s="162">
        <f t="shared" ref="M46:M48" si="4">B46/60*B$40+C46/60*C$40+D46/60*D$40</f>
        <v>107.6875</v>
      </c>
      <c r="N46" s="163">
        <f t="shared" ref="N46:N48" si="5">I46</f>
        <v>7.65</v>
      </c>
      <c r="O46" s="163">
        <f t="shared" ref="O46:O48" si="6">N46+M46</f>
        <v>115.33750000000001</v>
      </c>
      <c r="P46" s="144"/>
    </row>
    <row r="47" spans="1:16" x14ac:dyDescent="0.2">
      <c r="A47" s="138">
        <v>3</v>
      </c>
      <c r="B47" s="87"/>
      <c r="C47" s="88">
        <v>75</v>
      </c>
      <c r="D47" s="89"/>
      <c r="E47" s="95">
        <f t="shared" si="0"/>
        <v>111.08750000000001</v>
      </c>
      <c r="F47" s="33">
        <f t="shared" si="1"/>
        <v>0</v>
      </c>
      <c r="G47" s="34">
        <f t="shared" si="1"/>
        <v>78.75</v>
      </c>
      <c r="H47" s="35">
        <f t="shared" si="1"/>
        <v>0</v>
      </c>
      <c r="I47" s="99">
        <f t="shared" si="2"/>
        <v>7.65</v>
      </c>
      <c r="J47" s="139">
        <f t="shared" si="3"/>
        <v>24.687500000000007</v>
      </c>
      <c r="K47" s="159" t="str">
        <f t="shared" ref="K47:K48" si="7">IF(E47="siehe rechts!","Gemäss Art. 7a, Abs. 2 KLV erfolgen die Vergütung der Beiträge in Zeiteinheiten von 5 Minuten. Zu vergüten sind mindestens 10 Minuten pro Tag.","")</f>
        <v/>
      </c>
      <c r="L47" s="40"/>
      <c r="M47" s="162">
        <f t="shared" si="4"/>
        <v>103.4375</v>
      </c>
      <c r="N47" s="163">
        <f t="shared" si="5"/>
        <v>7.65</v>
      </c>
      <c r="O47" s="163">
        <f t="shared" si="6"/>
        <v>111.08750000000001</v>
      </c>
      <c r="P47" s="144"/>
    </row>
    <row r="48" spans="1:16" x14ac:dyDescent="0.2">
      <c r="A48" s="138">
        <v>4</v>
      </c>
      <c r="B48" s="87"/>
      <c r="C48" s="88"/>
      <c r="D48" s="89">
        <v>75</v>
      </c>
      <c r="E48" s="95">
        <f t="shared" si="0"/>
        <v>97.587500000000006</v>
      </c>
      <c r="F48" s="33">
        <f t="shared" si="1"/>
        <v>0</v>
      </c>
      <c r="G48" s="34">
        <f t="shared" si="1"/>
        <v>0</v>
      </c>
      <c r="H48" s="35">
        <f t="shared" si="1"/>
        <v>65.75</v>
      </c>
      <c r="I48" s="99">
        <f t="shared" si="2"/>
        <v>7.65</v>
      </c>
      <c r="J48" s="139">
        <f t="shared" si="3"/>
        <v>24.187500000000007</v>
      </c>
      <c r="K48" s="159" t="str">
        <f t="shared" si="7"/>
        <v/>
      </c>
      <c r="L48" s="40"/>
      <c r="M48" s="162">
        <f t="shared" si="4"/>
        <v>89.9375</v>
      </c>
      <c r="N48" s="163">
        <f t="shared" si="5"/>
        <v>7.65</v>
      </c>
      <c r="O48" s="163">
        <f t="shared" si="6"/>
        <v>97.587500000000006</v>
      </c>
      <c r="P48" s="144"/>
    </row>
    <row r="49" spans="1:16" x14ac:dyDescent="0.2">
      <c r="A49" s="138">
        <v>5</v>
      </c>
      <c r="B49" s="87">
        <v>75</v>
      </c>
      <c r="C49" s="88"/>
      <c r="D49" s="89"/>
      <c r="E49" s="95">
        <f t="shared" si="0"/>
        <v>115.33750000000001</v>
      </c>
      <c r="F49" s="33">
        <f t="shared" si="1"/>
        <v>96.125</v>
      </c>
      <c r="G49" s="34">
        <f t="shared" si="1"/>
        <v>0</v>
      </c>
      <c r="H49" s="35">
        <f t="shared" si="1"/>
        <v>0</v>
      </c>
      <c r="I49" s="99">
        <f t="shared" si="2"/>
        <v>7.65</v>
      </c>
      <c r="J49" s="139">
        <f t="shared" si="3"/>
        <v>11.562500000000005</v>
      </c>
      <c r="K49" s="159" t="str">
        <f>IF(E49="siehe rechts!","Gemäss Art. 7a, Abs. 2 KLV erfolgen die Vergütung der Beiträge in Zeiteinheiten von 5 Minuten. Zu vergüten sind mindestens 10 Minuten pro Tag.","")</f>
        <v/>
      </c>
      <c r="L49" s="40"/>
      <c r="M49" s="162">
        <f t="shared" ref="M49:M50" si="8">B49/60*B$40+C49/60*C$40+D49/60*D$40</f>
        <v>107.6875</v>
      </c>
      <c r="N49" s="163">
        <f t="shared" ref="N49:N66" si="9">I49</f>
        <v>7.65</v>
      </c>
      <c r="O49" s="163">
        <f t="shared" ref="O49:O66" si="10">N49+M49</f>
        <v>115.33750000000001</v>
      </c>
      <c r="P49" s="144"/>
    </row>
    <row r="50" spans="1:16" x14ac:dyDescent="0.2">
      <c r="A50" s="138">
        <v>6</v>
      </c>
      <c r="B50" s="87"/>
      <c r="C50" s="88">
        <v>65</v>
      </c>
      <c r="D50" s="89">
        <v>40</v>
      </c>
      <c r="E50" s="95">
        <f t="shared" si="0"/>
        <v>145.26249999999999</v>
      </c>
      <c r="F50" s="33">
        <f t="shared" si="1"/>
        <v>0</v>
      </c>
      <c r="G50" s="34">
        <f t="shared" si="1"/>
        <v>68.25</v>
      </c>
      <c r="H50" s="35">
        <f t="shared" si="1"/>
        <v>35.066666666666663</v>
      </c>
      <c r="I50" s="99">
        <f t="shared" si="2"/>
        <v>7.65</v>
      </c>
      <c r="J50" s="139">
        <f t="shared" si="3"/>
        <v>34.295833333333327</v>
      </c>
      <c r="K50" s="159" t="str">
        <f t="shared" ref="K50:K75" si="11">IF(E50="siehe rechts!","Gemäss Art. 7a, Abs. 2 KLV erfolgen die Vergütung der Beiträge in Zeiteinheiten von 5 Minuten. Zu vergüten sind mindestens 10 Minuten pro Tag.","")</f>
        <v/>
      </c>
      <c r="L50" s="40"/>
      <c r="M50" s="162">
        <f t="shared" si="8"/>
        <v>137.61250000000001</v>
      </c>
      <c r="N50" s="163">
        <f t="shared" si="9"/>
        <v>7.65</v>
      </c>
      <c r="O50" s="163">
        <f t="shared" si="10"/>
        <v>145.26250000000002</v>
      </c>
      <c r="P50" s="144"/>
    </row>
    <row r="51" spans="1:16" x14ac:dyDescent="0.2">
      <c r="A51" s="138">
        <v>7</v>
      </c>
      <c r="B51" s="87"/>
      <c r="C51" s="88">
        <v>50</v>
      </c>
      <c r="D51" s="89">
        <v>100</v>
      </c>
      <c r="E51" s="95">
        <f t="shared" si="0"/>
        <v>196.52500000000003</v>
      </c>
      <c r="F51" s="33">
        <f t="shared" si="1"/>
        <v>0</v>
      </c>
      <c r="G51" s="34">
        <f t="shared" si="1"/>
        <v>52.5</v>
      </c>
      <c r="H51" s="35">
        <f t="shared" si="1"/>
        <v>87.666666666666671</v>
      </c>
      <c r="I51" s="99">
        <f t="shared" si="2"/>
        <v>7.65</v>
      </c>
      <c r="J51" s="139">
        <f t="shared" si="3"/>
        <v>48.708333333333364</v>
      </c>
      <c r="K51" s="159" t="str">
        <f t="shared" si="11"/>
        <v/>
      </c>
      <c r="L51" s="40"/>
      <c r="M51" s="162">
        <f>B51/60*B$40+C51/60*C$40+D51/60*D$40</f>
        <v>188.875</v>
      </c>
      <c r="N51" s="163">
        <f t="shared" si="9"/>
        <v>7.65</v>
      </c>
      <c r="O51" s="163">
        <f t="shared" si="10"/>
        <v>196.52500000000001</v>
      </c>
      <c r="P51" s="144"/>
    </row>
    <row r="52" spans="1:16" x14ac:dyDescent="0.2">
      <c r="A52" s="138">
        <v>8</v>
      </c>
      <c r="B52" s="87"/>
      <c r="C52" s="88"/>
      <c r="D52" s="89"/>
      <c r="E52" s="95">
        <f t="shared" si="0"/>
        <v>0</v>
      </c>
      <c r="F52" s="33">
        <f t="shared" si="1"/>
        <v>0</v>
      </c>
      <c r="G52" s="34">
        <f t="shared" si="1"/>
        <v>0</v>
      </c>
      <c r="H52" s="35">
        <f t="shared" si="1"/>
        <v>0</v>
      </c>
      <c r="I52" s="99">
        <f t="shared" si="2"/>
        <v>0</v>
      </c>
      <c r="J52" s="139">
        <f t="shared" si="3"/>
        <v>0</v>
      </c>
      <c r="K52" s="159" t="str">
        <f t="shared" si="11"/>
        <v/>
      </c>
      <c r="L52" s="40"/>
      <c r="M52" s="162">
        <f t="shared" ref="M52:M66" si="12">B52/60*B$40+C52/60*C$40+D52/60*D$40</f>
        <v>0</v>
      </c>
      <c r="N52" s="163">
        <f t="shared" si="9"/>
        <v>0</v>
      </c>
      <c r="O52" s="163">
        <f t="shared" si="10"/>
        <v>0</v>
      </c>
      <c r="P52" s="144"/>
    </row>
    <row r="53" spans="1:16" x14ac:dyDescent="0.2">
      <c r="A53" s="138">
        <v>9</v>
      </c>
      <c r="B53" s="87"/>
      <c r="C53" s="88">
        <v>75</v>
      </c>
      <c r="D53" s="89">
        <v>120</v>
      </c>
      <c r="E53" s="95">
        <f t="shared" si="0"/>
        <v>254.98750000000001</v>
      </c>
      <c r="F53" s="33">
        <f t="shared" si="1"/>
        <v>0</v>
      </c>
      <c r="G53" s="34">
        <f t="shared" si="1"/>
        <v>78.75</v>
      </c>
      <c r="H53" s="35">
        <f t="shared" si="1"/>
        <v>105.2</v>
      </c>
      <c r="I53" s="99">
        <f t="shared" si="2"/>
        <v>7.65</v>
      </c>
      <c r="J53" s="139">
        <f t="shared" si="3"/>
        <v>63.38750000000001</v>
      </c>
      <c r="K53" s="159" t="str">
        <f t="shared" si="11"/>
        <v/>
      </c>
      <c r="L53" s="40"/>
      <c r="M53" s="162">
        <f t="shared" si="12"/>
        <v>247.33750000000001</v>
      </c>
      <c r="N53" s="163">
        <f t="shared" si="9"/>
        <v>7.65</v>
      </c>
      <c r="O53" s="163">
        <f t="shared" si="10"/>
        <v>254.98750000000001</v>
      </c>
      <c r="P53" s="144"/>
    </row>
    <row r="54" spans="1:16" x14ac:dyDescent="0.2">
      <c r="A54" s="138">
        <v>10</v>
      </c>
      <c r="B54" s="87"/>
      <c r="C54" s="88">
        <v>40</v>
      </c>
      <c r="D54" s="89">
        <v>110</v>
      </c>
      <c r="E54" s="95">
        <f t="shared" si="0"/>
        <v>194.72499999999999</v>
      </c>
      <c r="F54" s="33">
        <f t="shared" si="1"/>
        <v>0</v>
      </c>
      <c r="G54" s="34">
        <f t="shared" si="1"/>
        <v>42</v>
      </c>
      <c r="H54" s="35">
        <f t="shared" si="1"/>
        <v>96.433333333333337</v>
      </c>
      <c r="I54" s="99">
        <f t="shared" si="2"/>
        <v>7.65</v>
      </c>
      <c r="J54" s="139">
        <f t="shared" si="3"/>
        <v>48.641666666666659</v>
      </c>
      <c r="K54" s="159" t="str">
        <f t="shared" si="11"/>
        <v/>
      </c>
      <c r="L54" s="40"/>
      <c r="M54" s="162">
        <f t="shared" si="12"/>
        <v>187.07499999999999</v>
      </c>
      <c r="N54" s="163">
        <f t="shared" si="9"/>
        <v>7.65</v>
      </c>
      <c r="O54" s="163">
        <f t="shared" si="10"/>
        <v>194.72499999999999</v>
      </c>
      <c r="P54" s="144"/>
    </row>
    <row r="55" spans="1:16" x14ac:dyDescent="0.2">
      <c r="A55" s="138">
        <v>11</v>
      </c>
      <c r="B55" s="87"/>
      <c r="C55" s="88">
        <v>30</v>
      </c>
      <c r="D55" s="89">
        <v>70</v>
      </c>
      <c r="E55" s="95">
        <f t="shared" si="0"/>
        <v>132.96666666666667</v>
      </c>
      <c r="F55" s="33">
        <f t="shared" si="1"/>
        <v>0</v>
      </c>
      <c r="G55" s="34">
        <f t="shared" si="1"/>
        <v>31.5</v>
      </c>
      <c r="H55" s="35">
        <f t="shared" si="1"/>
        <v>61.366666666666674</v>
      </c>
      <c r="I55" s="99">
        <f t="shared" si="2"/>
        <v>7.65</v>
      </c>
      <c r="J55" s="139">
        <f t="shared" si="3"/>
        <v>32.449999999999996</v>
      </c>
      <c r="K55" s="159" t="str">
        <f t="shared" si="11"/>
        <v/>
      </c>
      <c r="L55" s="40"/>
      <c r="M55" s="162">
        <f t="shared" si="12"/>
        <v>125.31666666666668</v>
      </c>
      <c r="N55" s="163">
        <f t="shared" si="9"/>
        <v>7.65</v>
      </c>
      <c r="O55" s="163">
        <f t="shared" si="10"/>
        <v>132.96666666666667</v>
      </c>
      <c r="P55" s="144"/>
    </row>
    <row r="56" spans="1:16" x14ac:dyDescent="0.2">
      <c r="A56" s="138">
        <v>12</v>
      </c>
      <c r="B56" s="87">
        <v>20</v>
      </c>
      <c r="C56" s="88">
        <v>60</v>
      </c>
      <c r="D56" s="89">
        <v>20</v>
      </c>
      <c r="E56" s="95">
        <f t="shared" si="0"/>
        <v>143.10000000000002</v>
      </c>
      <c r="F56" s="33">
        <f t="shared" si="1"/>
        <v>25.633333333333333</v>
      </c>
      <c r="G56" s="34">
        <f t="shared" si="1"/>
        <v>63</v>
      </c>
      <c r="H56" s="35">
        <f t="shared" si="1"/>
        <v>17.533333333333331</v>
      </c>
      <c r="I56" s="99">
        <f t="shared" si="2"/>
        <v>7.65</v>
      </c>
      <c r="J56" s="139">
        <f t="shared" si="3"/>
        <v>29.283333333333367</v>
      </c>
      <c r="K56" s="159" t="str">
        <f t="shared" si="11"/>
        <v/>
      </c>
      <c r="L56" s="40"/>
      <c r="M56" s="162">
        <f t="shared" si="12"/>
        <v>135.44999999999999</v>
      </c>
      <c r="N56" s="163">
        <f t="shared" si="9"/>
        <v>7.65</v>
      </c>
      <c r="O56" s="163">
        <f t="shared" si="10"/>
        <v>143.1</v>
      </c>
      <c r="P56" s="144"/>
    </row>
    <row r="57" spans="1:16" x14ac:dyDescent="0.2">
      <c r="A57" s="138">
        <v>13</v>
      </c>
      <c r="B57" s="87"/>
      <c r="C57" s="88">
        <v>45</v>
      </c>
      <c r="D57" s="89">
        <v>50</v>
      </c>
      <c r="E57" s="95">
        <f t="shared" si="0"/>
        <v>129.67083333333335</v>
      </c>
      <c r="F57" s="33">
        <f t="shared" si="1"/>
        <v>0</v>
      </c>
      <c r="G57" s="34">
        <f t="shared" si="1"/>
        <v>47.25</v>
      </c>
      <c r="H57" s="35">
        <f t="shared" si="1"/>
        <v>43.833333333333336</v>
      </c>
      <c r="I57" s="99">
        <f t="shared" si="2"/>
        <v>7.65</v>
      </c>
      <c r="J57" s="139">
        <f t="shared" si="3"/>
        <v>30.937500000000014</v>
      </c>
      <c r="K57" s="159" t="str">
        <f t="shared" si="11"/>
        <v/>
      </c>
      <c r="L57" s="40"/>
      <c r="M57" s="162">
        <f t="shared" si="12"/>
        <v>122.02083333333334</v>
      </c>
      <c r="N57" s="163">
        <f t="shared" si="9"/>
        <v>7.65</v>
      </c>
      <c r="O57" s="163">
        <f t="shared" si="10"/>
        <v>129.67083333333335</v>
      </c>
      <c r="P57" s="144"/>
    </row>
    <row r="58" spans="1:16" x14ac:dyDescent="0.2">
      <c r="A58" s="138">
        <v>14</v>
      </c>
      <c r="B58" s="87"/>
      <c r="C58" s="88">
        <v>45</v>
      </c>
      <c r="D58" s="89">
        <v>50</v>
      </c>
      <c r="E58" s="95">
        <f t="shared" si="0"/>
        <v>129.67083333333335</v>
      </c>
      <c r="F58" s="33">
        <f t="shared" si="1"/>
        <v>0</v>
      </c>
      <c r="G58" s="34">
        <f t="shared" si="1"/>
        <v>47.25</v>
      </c>
      <c r="H58" s="35">
        <f t="shared" si="1"/>
        <v>43.833333333333336</v>
      </c>
      <c r="I58" s="99">
        <f t="shared" si="2"/>
        <v>7.65</v>
      </c>
      <c r="J58" s="139">
        <f t="shared" si="3"/>
        <v>30.937500000000014</v>
      </c>
      <c r="K58" s="159" t="str">
        <f t="shared" si="11"/>
        <v/>
      </c>
      <c r="L58" s="40"/>
      <c r="M58" s="162">
        <f t="shared" si="12"/>
        <v>122.02083333333334</v>
      </c>
      <c r="N58" s="163">
        <f t="shared" si="9"/>
        <v>7.65</v>
      </c>
      <c r="O58" s="163">
        <f t="shared" si="10"/>
        <v>129.67083333333335</v>
      </c>
      <c r="P58" s="144"/>
    </row>
    <row r="59" spans="1:16" x14ac:dyDescent="0.2">
      <c r="A59" s="138">
        <v>15</v>
      </c>
      <c r="B59" s="87"/>
      <c r="C59" s="88">
        <v>25</v>
      </c>
      <c r="D59" s="89">
        <v>40</v>
      </c>
      <c r="E59" s="95">
        <f t="shared" si="0"/>
        <v>90.095833333333331</v>
      </c>
      <c r="F59" s="33">
        <f t="shared" si="1"/>
        <v>0</v>
      </c>
      <c r="G59" s="34">
        <f t="shared" si="1"/>
        <v>26.25</v>
      </c>
      <c r="H59" s="35">
        <f t="shared" si="1"/>
        <v>35.066666666666663</v>
      </c>
      <c r="I59" s="99">
        <f t="shared" si="2"/>
        <v>7.65</v>
      </c>
      <c r="J59" s="139">
        <f t="shared" si="3"/>
        <v>21.12916666666667</v>
      </c>
      <c r="K59" s="159" t="str">
        <f t="shared" si="11"/>
        <v/>
      </c>
      <c r="L59" s="40"/>
      <c r="M59" s="162">
        <f t="shared" si="12"/>
        <v>82.44583333333334</v>
      </c>
      <c r="N59" s="163">
        <f t="shared" si="9"/>
        <v>7.65</v>
      </c>
      <c r="O59" s="163">
        <f t="shared" si="10"/>
        <v>90.095833333333346</v>
      </c>
      <c r="P59" s="144"/>
    </row>
    <row r="60" spans="1:16" x14ac:dyDescent="0.2">
      <c r="A60" s="138">
        <v>16</v>
      </c>
      <c r="B60" s="87"/>
      <c r="C60" s="88">
        <v>20</v>
      </c>
      <c r="D60" s="89">
        <v>45</v>
      </c>
      <c r="E60" s="95">
        <f t="shared" si="0"/>
        <v>89.19583333333334</v>
      </c>
      <c r="F60" s="33">
        <f t="shared" si="1"/>
        <v>0</v>
      </c>
      <c r="G60" s="34">
        <f t="shared" si="1"/>
        <v>21</v>
      </c>
      <c r="H60" s="35">
        <f t="shared" si="1"/>
        <v>39.450000000000003</v>
      </c>
      <c r="I60" s="99">
        <f t="shared" si="2"/>
        <v>7.65</v>
      </c>
      <c r="J60" s="139">
        <f t="shared" si="3"/>
        <v>21.095833333333339</v>
      </c>
      <c r="K60" s="159" t="str">
        <f t="shared" si="11"/>
        <v/>
      </c>
      <c r="L60" s="40"/>
      <c r="M60" s="162">
        <f t="shared" si="12"/>
        <v>81.545833333333334</v>
      </c>
      <c r="N60" s="163">
        <f t="shared" si="9"/>
        <v>7.65</v>
      </c>
      <c r="O60" s="163">
        <f t="shared" si="10"/>
        <v>89.19583333333334</v>
      </c>
      <c r="P60" s="144"/>
    </row>
    <row r="61" spans="1:16" x14ac:dyDescent="0.2">
      <c r="A61" s="138">
        <v>17</v>
      </c>
      <c r="B61" s="87"/>
      <c r="C61" s="88">
        <v>15</v>
      </c>
      <c r="D61" s="89">
        <v>35</v>
      </c>
      <c r="E61" s="95">
        <f t="shared" si="0"/>
        <v>70.308333333333337</v>
      </c>
      <c r="F61" s="33">
        <f t="shared" ref="F61:H75" si="13">B61/60*B$41</f>
        <v>0</v>
      </c>
      <c r="G61" s="34">
        <f t="shared" si="13"/>
        <v>15.75</v>
      </c>
      <c r="H61" s="35">
        <f t="shared" si="13"/>
        <v>30.683333333333337</v>
      </c>
      <c r="I61" s="99">
        <f t="shared" si="2"/>
        <v>7.65</v>
      </c>
      <c r="J61" s="139">
        <f t="shared" si="3"/>
        <v>16.225000000000001</v>
      </c>
      <c r="K61" s="159" t="str">
        <f t="shared" si="11"/>
        <v/>
      </c>
      <c r="L61" s="40"/>
      <c r="M61" s="162">
        <f t="shared" si="12"/>
        <v>62.658333333333339</v>
      </c>
      <c r="N61" s="163">
        <f t="shared" si="9"/>
        <v>7.65</v>
      </c>
      <c r="O61" s="163">
        <f t="shared" si="10"/>
        <v>70.308333333333337</v>
      </c>
      <c r="P61" s="144"/>
    </row>
    <row r="62" spans="1:16" x14ac:dyDescent="0.2">
      <c r="A62" s="138">
        <v>18</v>
      </c>
      <c r="B62" s="87"/>
      <c r="C62" s="88">
        <v>15</v>
      </c>
      <c r="D62" s="89">
        <v>20</v>
      </c>
      <c r="E62" s="95">
        <f t="shared" si="0"/>
        <v>50.420833333333334</v>
      </c>
      <c r="F62" s="33">
        <f t="shared" si="13"/>
        <v>0</v>
      </c>
      <c r="G62" s="34">
        <f t="shared" si="13"/>
        <v>15.75</v>
      </c>
      <c r="H62" s="35">
        <f t="shared" si="13"/>
        <v>17.533333333333331</v>
      </c>
      <c r="I62" s="99">
        <f t="shared" si="2"/>
        <v>5.75</v>
      </c>
      <c r="J62" s="139">
        <f t="shared" si="3"/>
        <v>11.387500000000003</v>
      </c>
      <c r="K62" s="159" t="str">
        <f t="shared" si="11"/>
        <v/>
      </c>
      <c r="L62" s="40"/>
      <c r="M62" s="162">
        <f t="shared" si="12"/>
        <v>44.670833333333334</v>
      </c>
      <c r="N62" s="163">
        <f t="shared" si="9"/>
        <v>5.75</v>
      </c>
      <c r="O62" s="163">
        <f t="shared" si="10"/>
        <v>50.420833333333334</v>
      </c>
      <c r="P62" s="144"/>
    </row>
    <row r="63" spans="1:16" x14ac:dyDescent="0.2">
      <c r="A63" s="138">
        <v>19</v>
      </c>
      <c r="B63" s="87"/>
      <c r="C63" s="88">
        <v>10</v>
      </c>
      <c r="D63" s="89">
        <v>20</v>
      </c>
      <c r="E63" s="95">
        <f t="shared" si="0"/>
        <v>41.625</v>
      </c>
      <c r="F63" s="33">
        <f t="shared" si="13"/>
        <v>0</v>
      </c>
      <c r="G63" s="34">
        <f t="shared" si="13"/>
        <v>10.5</v>
      </c>
      <c r="H63" s="35">
        <f t="shared" si="13"/>
        <v>17.533333333333331</v>
      </c>
      <c r="I63" s="99">
        <f t="shared" si="2"/>
        <v>3.85</v>
      </c>
      <c r="J63" s="139">
        <f t="shared" si="3"/>
        <v>9.7416666666666689</v>
      </c>
      <c r="K63" s="159" t="str">
        <f t="shared" si="11"/>
        <v/>
      </c>
      <c r="L63" s="40"/>
      <c r="M63" s="162">
        <f t="shared" si="12"/>
        <v>37.774999999999999</v>
      </c>
      <c r="N63" s="163">
        <f t="shared" si="9"/>
        <v>3.85</v>
      </c>
      <c r="O63" s="163">
        <f t="shared" si="10"/>
        <v>41.625</v>
      </c>
      <c r="P63" s="144"/>
    </row>
    <row r="64" spans="1:16" x14ac:dyDescent="0.2">
      <c r="A64" s="138">
        <v>20</v>
      </c>
      <c r="B64" s="87"/>
      <c r="C64" s="88"/>
      <c r="D64" s="89">
        <v>20</v>
      </c>
      <c r="E64" s="95">
        <f t="shared" si="0"/>
        <v>27.833333333333336</v>
      </c>
      <c r="F64" s="33">
        <f t="shared" si="13"/>
        <v>0</v>
      </c>
      <c r="G64" s="34">
        <f t="shared" si="13"/>
        <v>0</v>
      </c>
      <c r="H64" s="35">
        <f t="shared" si="13"/>
        <v>17.533333333333331</v>
      </c>
      <c r="I64" s="99">
        <f t="shared" si="2"/>
        <v>3.85</v>
      </c>
      <c r="J64" s="139">
        <f t="shared" si="3"/>
        <v>6.4500000000000046</v>
      </c>
      <c r="K64" s="159" t="str">
        <f t="shared" si="11"/>
        <v/>
      </c>
      <c r="L64" s="40"/>
      <c r="M64" s="162">
        <f t="shared" si="12"/>
        <v>23.983333333333334</v>
      </c>
      <c r="N64" s="163">
        <f t="shared" si="9"/>
        <v>3.85</v>
      </c>
      <c r="O64" s="163">
        <f t="shared" si="10"/>
        <v>27.833333333333336</v>
      </c>
      <c r="P64" s="144"/>
    </row>
    <row r="65" spans="1:16" x14ac:dyDescent="0.2">
      <c r="A65" s="138">
        <v>21</v>
      </c>
      <c r="B65" s="87"/>
      <c r="C65" s="88"/>
      <c r="D65" s="89">
        <v>10</v>
      </c>
      <c r="E65" s="95">
        <f t="shared" si="0"/>
        <v>13.941666666666666</v>
      </c>
      <c r="F65" s="33">
        <f t="shared" si="13"/>
        <v>0</v>
      </c>
      <c r="G65" s="34">
        <f t="shared" si="13"/>
        <v>0</v>
      </c>
      <c r="H65" s="35">
        <f t="shared" si="13"/>
        <v>8.7666666666666657</v>
      </c>
      <c r="I65" s="99">
        <f t="shared" si="2"/>
        <v>1.95</v>
      </c>
      <c r="J65" s="139">
        <f t="shared" si="3"/>
        <v>3.2250000000000005</v>
      </c>
      <c r="K65" s="159" t="str">
        <f t="shared" si="11"/>
        <v/>
      </c>
      <c r="L65" s="40"/>
      <c r="M65" s="162">
        <f t="shared" si="12"/>
        <v>11.991666666666667</v>
      </c>
      <c r="N65" s="163">
        <f t="shared" si="9"/>
        <v>1.95</v>
      </c>
      <c r="O65" s="163">
        <f t="shared" si="10"/>
        <v>13.941666666666666</v>
      </c>
      <c r="P65" s="144"/>
    </row>
    <row r="66" spans="1:16" x14ac:dyDescent="0.2">
      <c r="A66" s="138">
        <v>22</v>
      </c>
      <c r="B66" s="87">
        <v>10</v>
      </c>
      <c r="C66" s="88"/>
      <c r="D66" s="89">
        <v>10</v>
      </c>
      <c r="E66" s="95">
        <f t="shared" si="0"/>
        <v>30.200000000000003</v>
      </c>
      <c r="F66" s="33">
        <f t="shared" si="13"/>
        <v>12.816666666666666</v>
      </c>
      <c r="G66" s="34">
        <f t="shared" si="13"/>
        <v>0</v>
      </c>
      <c r="H66" s="35">
        <f t="shared" si="13"/>
        <v>8.7666666666666657</v>
      </c>
      <c r="I66" s="99">
        <f t="shared" si="2"/>
        <v>3.85</v>
      </c>
      <c r="J66" s="139">
        <f t="shared" si="3"/>
        <v>4.766666666666671</v>
      </c>
      <c r="K66" s="159" t="str">
        <f t="shared" si="11"/>
        <v/>
      </c>
      <c r="L66" s="40"/>
      <c r="M66" s="162">
        <f t="shared" si="12"/>
        <v>26.35</v>
      </c>
      <c r="N66" s="163">
        <f t="shared" si="9"/>
        <v>3.85</v>
      </c>
      <c r="O66" s="163">
        <f t="shared" si="10"/>
        <v>30.200000000000003</v>
      </c>
      <c r="P66" s="144"/>
    </row>
    <row r="67" spans="1:16" x14ac:dyDescent="0.2">
      <c r="A67" s="138">
        <v>23</v>
      </c>
      <c r="B67" s="87"/>
      <c r="C67" s="88"/>
      <c r="D67" s="89"/>
      <c r="E67" s="95">
        <f t="shared" si="0"/>
        <v>0</v>
      </c>
      <c r="F67" s="33">
        <f t="shared" si="13"/>
        <v>0</v>
      </c>
      <c r="G67" s="34">
        <f t="shared" si="13"/>
        <v>0</v>
      </c>
      <c r="H67" s="35">
        <f t="shared" si="13"/>
        <v>0</v>
      </c>
      <c r="I67" s="99">
        <f t="shared" si="2"/>
        <v>0</v>
      </c>
      <c r="J67" s="139">
        <f t="shared" si="3"/>
        <v>0</v>
      </c>
      <c r="K67" s="159" t="str">
        <f t="shared" si="11"/>
        <v/>
      </c>
      <c r="L67" s="55"/>
      <c r="M67" s="162">
        <f t="shared" ref="M67:M75" si="14">B67/60*B$40+C67/60*C$40+D67/60*D$40</f>
        <v>0</v>
      </c>
      <c r="N67" s="163">
        <f t="shared" ref="N67:N75" si="15">I67</f>
        <v>0</v>
      </c>
      <c r="O67" s="163">
        <f t="shared" ref="O67:O75" si="16">N67+M67</f>
        <v>0</v>
      </c>
      <c r="P67" s="144"/>
    </row>
    <row r="68" spans="1:16" x14ac:dyDescent="0.2">
      <c r="A68" s="138">
        <v>24</v>
      </c>
      <c r="B68" s="87"/>
      <c r="C68" s="88"/>
      <c r="D68" s="89"/>
      <c r="E68" s="95">
        <f t="shared" si="0"/>
        <v>0</v>
      </c>
      <c r="F68" s="33">
        <f t="shared" si="13"/>
        <v>0</v>
      </c>
      <c r="G68" s="34">
        <f t="shared" si="13"/>
        <v>0</v>
      </c>
      <c r="H68" s="35">
        <f t="shared" si="13"/>
        <v>0</v>
      </c>
      <c r="I68" s="99">
        <f t="shared" si="2"/>
        <v>0</v>
      </c>
      <c r="J68" s="139">
        <f t="shared" si="3"/>
        <v>0</v>
      </c>
      <c r="K68" s="159" t="str">
        <f t="shared" si="11"/>
        <v/>
      </c>
      <c r="L68" s="55"/>
      <c r="M68" s="162">
        <f t="shared" si="14"/>
        <v>0</v>
      </c>
      <c r="N68" s="163">
        <f t="shared" si="15"/>
        <v>0</v>
      </c>
      <c r="O68" s="163">
        <f t="shared" si="16"/>
        <v>0</v>
      </c>
      <c r="P68" s="144"/>
    </row>
    <row r="69" spans="1:16" x14ac:dyDescent="0.2">
      <c r="A69" s="138">
        <v>25</v>
      </c>
      <c r="B69" s="87"/>
      <c r="C69" s="88"/>
      <c r="D69" s="89">
        <v>10</v>
      </c>
      <c r="E69" s="95">
        <f t="shared" si="0"/>
        <v>13.941666666666666</v>
      </c>
      <c r="F69" s="33">
        <f t="shared" si="13"/>
        <v>0</v>
      </c>
      <c r="G69" s="34">
        <f t="shared" si="13"/>
        <v>0</v>
      </c>
      <c r="H69" s="35">
        <f t="shared" si="13"/>
        <v>8.7666666666666657</v>
      </c>
      <c r="I69" s="99">
        <f t="shared" si="2"/>
        <v>1.95</v>
      </c>
      <c r="J69" s="139">
        <f t="shared" si="3"/>
        <v>3.2250000000000005</v>
      </c>
      <c r="K69" s="159" t="str">
        <f t="shared" si="11"/>
        <v/>
      </c>
      <c r="L69" s="164"/>
      <c r="M69" s="162">
        <f t="shared" si="14"/>
        <v>11.991666666666667</v>
      </c>
      <c r="N69" s="163">
        <f t="shared" si="15"/>
        <v>1.95</v>
      </c>
      <c r="O69" s="163">
        <f t="shared" si="16"/>
        <v>13.941666666666666</v>
      </c>
      <c r="P69" s="144"/>
    </row>
    <row r="70" spans="1:16" x14ac:dyDescent="0.2">
      <c r="A70" s="138">
        <v>26</v>
      </c>
      <c r="B70" s="87"/>
      <c r="C70" s="88"/>
      <c r="D70" s="89"/>
      <c r="E70" s="95">
        <f t="shared" si="0"/>
        <v>0</v>
      </c>
      <c r="F70" s="33">
        <f t="shared" si="13"/>
        <v>0</v>
      </c>
      <c r="G70" s="34">
        <f t="shared" si="13"/>
        <v>0</v>
      </c>
      <c r="H70" s="35">
        <f t="shared" si="13"/>
        <v>0</v>
      </c>
      <c r="I70" s="99">
        <f t="shared" si="2"/>
        <v>0</v>
      </c>
      <c r="J70" s="139">
        <f t="shared" si="3"/>
        <v>0</v>
      </c>
      <c r="K70" s="159" t="str">
        <f t="shared" si="11"/>
        <v/>
      </c>
      <c r="L70" s="55"/>
      <c r="M70" s="162">
        <f t="shared" si="14"/>
        <v>0</v>
      </c>
      <c r="N70" s="163">
        <f t="shared" si="15"/>
        <v>0</v>
      </c>
      <c r="O70" s="163">
        <f t="shared" si="16"/>
        <v>0</v>
      </c>
      <c r="P70" s="144"/>
    </row>
    <row r="71" spans="1:16" x14ac:dyDescent="0.2">
      <c r="A71" s="138">
        <v>27</v>
      </c>
      <c r="B71" s="87"/>
      <c r="C71" s="88"/>
      <c r="D71" s="89"/>
      <c r="E71" s="95">
        <f t="shared" si="0"/>
        <v>0</v>
      </c>
      <c r="F71" s="33">
        <f t="shared" si="13"/>
        <v>0</v>
      </c>
      <c r="G71" s="34">
        <f t="shared" si="13"/>
        <v>0</v>
      </c>
      <c r="H71" s="35">
        <f t="shared" si="13"/>
        <v>0</v>
      </c>
      <c r="I71" s="99">
        <f t="shared" si="2"/>
        <v>0</v>
      </c>
      <c r="J71" s="139">
        <f t="shared" si="3"/>
        <v>0</v>
      </c>
      <c r="K71" s="159" t="str">
        <f t="shared" si="11"/>
        <v/>
      </c>
      <c r="L71" s="40"/>
      <c r="M71" s="162">
        <f t="shared" si="14"/>
        <v>0</v>
      </c>
      <c r="N71" s="163">
        <f t="shared" si="15"/>
        <v>0</v>
      </c>
      <c r="O71" s="163">
        <f t="shared" si="16"/>
        <v>0</v>
      </c>
      <c r="P71" s="144"/>
    </row>
    <row r="72" spans="1:16" x14ac:dyDescent="0.2">
      <c r="A72" s="138">
        <v>28</v>
      </c>
      <c r="B72" s="87"/>
      <c r="C72" s="88"/>
      <c r="D72" s="89">
        <v>10</v>
      </c>
      <c r="E72" s="95">
        <f t="shared" si="0"/>
        <v>13.941666666666666</v>
      </c>
      <c r="F72" s="33">
        <f t="shared" si="13"/>
        <v>0</v>
      </c>
      <c r="G72" s="34">
        <f t="shared" si="13"/>
        <v>0</v>
      </c>
      <c r="H72" s="35">
        <f t="shared" si="13"/>
        <v>8.7666666666666657</v>
      </c>
      <c r="I72" s="99">
        <f t="shared" si="2"/>
        <v>1.95</v>
      </c>
      <c r="J72" s="139">
        <f t="shared" si="3"/>
        <v>3.2250000000000005</v>
      </c>
      <c r="K72" s="159" t="str">
        <f t="shared" si="11"/>
        <v/>
      </c>
      <c r="L72" s="40"/>
      <c r="M72" s="162">
        <f t="shared" si="14"/>
        <v>11.991666666666667</v>
      </c>
      <c r="N72" s="163">
        <f t="shared" si="15"/>
        <v>1.95</v>
      </c>
      <c r="O72" s="163">
        <f t="shared" si="16"/>
        <v>13.941666666666666</v>
      </c>
      <c r="P72" s="144"/>
    </row>
    <row r="73" spans="1:16" x14ac:dyDescent="0.2">
      <c r="A73" s="138">
        <v>29</v>
      </c>
      <c r="B73" s="87"/>
      <c r="C73" s="88"/>
      <c r="D73" s="89"/>
      <c r="E73" s="95">
        <f t="shared" si="0"/>
        <v>0</v>
      </c>
      <c r="F73" s="33">
        <f t="shared" si="13"/>
        <v>0</v>
      </c>
      <c r="G73" s="34">
        <f t="shared" si="13"/>
        <v>0</v>
      </c>
      <c r="H73" s="35">
        <f t="shared" si="13"/>
        <v>0</v>
      </c>
      <c r="I73" s="99">
        <f t="shared" si="2"/>
        <v>0</v>
      </c>
      <c r="J73" s="139">
        <f t="shared" si="3"/>
        <v>0</v>
      </c>
      <c r="K73" s="159" t="str">
        <f t="shared" si="11"/>
        <v/>
      </c>
      <c r="L73" s="40"/>
      <c r="M73" s="162">
        <f t="shared" si="14"/>
        <v>0</v>
      </c>
      <c r="N73" s="163">
        <f t="shared" si="15"/>
        <v>0</v>
      </c>
      <c r="O73" s="163">
        <f t="shared" si="16"/>
        <v>0</v>
      </c>
      <c r="P73" s="144"/>
    </row>
    <row r="74" spans="1:16" x14ac:dyDescent="0.2">
      <c r="A74" s="138">
        <v>30</v>
      </c>
      <c r="B74" s="87"/>
      <c r="C74" s="88"/>
      <c r="D74" s="89"/>
      <c r="E74" s="95">
        <f t="shared" si="0"/>
        <v>0</v>
      </c>
      <c r="F74" s="33">
        <f t="shared" si="13"/>
        <v>0</v>
      </c>
      <c r="G74" s="34">
        <f t="shared" si="13"/>
        <v>0</v>
      </c>
      <c r="H74" s="35">
        <f t="shared" si="13"/>
        <v>0</v>
      </c>
      <c r="I74" s="99">
        <f t="shared" si="2"/>
        <v>0</v>
      </c>
      <c r="J74" s="139">
        <f t="shared" si="3"/>
        <v>0</v>
      </c>
      <c r="K74" s="159" t="str">
        <f t="shared" si="11"/>
        <v/>
      </c>
      <c r="L74" s="40"/>
      <c r="M74" s="162">
        <f t="shared" si="14"/>
        <v>0</v>
      </c>
      <c r="N74" s="163">
        <f t="shared" si="15"/>
        <v>0</v>
      </c>
      <c r="O74" s="163">
        <f t="shared" si="16"/>
        <v>0</v>
      </c>
      <c r="P74" s="144"/>
    </row>
    <row r="75" spans="1:16" ht="12.75" customHeight="1" x14ac:dyDescent="0.2">
      <c r="A75" s="138">
        <v>31</v>
      </c>
      <c r="B75" s="87"/>
      <c r="C75" s="88"/>
      <c r="D75" s="89"/>
      <c r="E75" s="95">
        <f t="shared" si="0"/>
        <v>0</v>
      </c>
      <c r="F75" s="33">
        <f t="shared" si="13"/>
        <v>0</v>
      </c>
      <c r="G75" s="34">
        <f t="shared" si="13"/>
        <v>0</v>
      </c>
      <c r="H75" s="35">
        <f t="shared" si="13"/>
        <v>0</v>
      </c>
      <c r="I75" s="99">
        <f t="shared" si="2"/>
        <v>0</v>
      </c>
      <c r="J75" s="139">
        <f t="shared" si="3"/>
        <v>0</v>
      </c>
      <c r="K75" s="159" t="str">
        <f t="shared" si="11"/>
        <v/>
      </c>
      <c r="L75" s="40"/>
      <c r="M75" s="162">
        <f t="shared" si="14"/>
        <v>0</v>
      </c>
      <c r="N75" s="163">
        <f t="shared" si="15"/>
        <v>0</v>
      </c>
      <c r="O75" s="163">
        <f t="shared" si="16"/>
        <v>0</v>
      </c>
      <c r="P75" s="144"/>
    </row>
    <row r="76" spans="1:16" s="145" customFormat="1" ht="22.5" customHeight="1" thickBot="1" x14ac:dyDescent="0.25">
      <c r="A76" s="140" t="s">
        <v>19</v>
      </c>
      <c r="B76" s="82">
        <f>SUM(B45:B75)</f>
        <v>180</v>
      </c>
      <c r="C76" s="83">
        <f>SUM(C45:C75)</f>
        <v>570</v>
      </c>
      <c r="D76" s="84">
        <f>SUM(D45:D75)</f>
        <v>855</v>
      </c>
      <c r="E76" s="96">
        <f t="shared" ref="E76:J76" si="17">ROUND(SUM(E45:E75)*2,1)/2</f>
        <v>2207.75</v>
      </c>
      <c r="F76" s="36">
        <f t="shared" si="17"/>
        <v>230.7</v>
      </c>
      <c r="G76" s="37">
        <f t="shared" si="17"/>
        <v>598.5</v>
      </c>
      <c r="H76" s="38">
        <f t="shared" si="17"/>
        <v>749.55</v>
      </c>
      <c r="I76" s="100">
        <f t="shared" si="17"/>
        <v>137.9</v>
      </c>
      <c r="J76" s="141">
        <f t="shared" si="17"/>
        <v>491.1</v>
      </c>
      <c r="K76" s="159"/>
      <c r="L76" s="165"/>
      <c r="M76" s="166"/>
      <c r="N76" s="55"/>
      <c r="O76" s="55"/>
      <c r="P76" s="144"/>
    </row>
    <row r="77" spans="1:16" ht="13.5" thickTop="1" x14ac:dyDescent="0.2">
      <c r="A77" s="124" t="s">
        <v>42</v>
      </c>
      <c r="B77" s="40"/>
      <c r="C77" s="40"/>
      <c r="D77" s="40"/>
      <c r="E77" s="40"/>
      <c r="F77" s="40"/>
      <c r="G77" s="40"/>
      <c r="H77" s="40"/>
      <c r="I77" s="40"/>
      <c r="J77" s="126"/>
      <c r="K77" s="159"/>
      <c r="L77" s="40"/>
      <c r="M77" s="40"/>
      <c r="N77" s="40"/>
      <c r="O77" s="55"/>
      <c r="P77" s="144"/>
    </row>
    <row r="78" spans="1:16" x14ac:dyDescent="0.2">
      <c r="A78" s="124" t="s">
        <v>31</v>
      </c>
      <c r="B78" s="40"/>
      <c r="C78" s="40"/>
      <c r="D78" s="40"/>
      <c r="E78" s="40"/>
      <c r="F78" s="40"/>
      <c r="G78" s="40"/>
      <c r="H78" s="40"/>
      <c r="I78" s="40"/>
      <c r="J78" s="126"/>
      <c r="K78" s="159"/>
      <c r="L78" s="40"/>
      <c r="M78" s="40"/>
      <c r="N78" s="40"/>
      <c r="O78" s="55"/>
      <c r="P78" s="144"/>
    </row>
    <row r="79" spans="1:16" ht="17.25" customHeight="1" x14ac:dyDescent="0.2">
      <c r="A79" s="124" t="s">
        <v>40</v>
      </c>
      <c r="B79" s="40"/>
      <c r="C79" s="40"/>
      <c r="D79" s="40"/>
      <c r="E79" s="40"/>
      <c r="F79" s="40"/>
      <c r="G79" s="40"/>
      <c r="H79" s="40"/>
      <c r="I79" s="40"/>
      <c r="J79" s="126"/>
      <c r="K79" s="159"/>
      <c r="L79" s="40"/>
      <c r="M79" s="40"/>
      <c r="N79" s="40"/>
      <c r="O79" s="55"/>
      <c r="P79" s="144"/>
    </row>
    <row r="80" spans="1:16" x14ac:dyDescent="0.2">
      <c r="A80" s="125" t="s">
        <v>36</v>
      </c>
      <c r="B80" s="40"/>
      <c r="C80" s="40"/>
      <c r="D80" s="40"/>
      <c r="E80" s="40"/>
      <c r="F80" s="40"/>
      <c r="G80" s="40"/>
      <c r="H80" s="40"/>
      <c r="I80" s="40"/>
      <c r="J80" s="126"/>
      <c r="K80" s="159"/>
      <c r="L80" s="40"/>
      <c r="M80" s="40"/>
      <c r="N80" s="40"/>
      <c r="O80" s="55"/>
      <c r="P80" s="144"/>
    </row>
    <row r="81" spans="1:16" x14ac:dyDescent="0.2">
      <c r="A81" s="125" t="s">
        <v>33</v>
      </c>
      <c r="B81" s="40"/>
      <c r="C81" s="142"/>
      <c r="D81" s="40"/>
      <c r="E81" s="142"/>
      <c r="F81" s="40"/>
      <c r="G81" s="40"/>
      <c r="H81" s="40"/>
      <c r="I81" s="40"/>
      <c r="J81" s="126"/>
      <c r="K81" s="159"/>
      <c r="L81" s="40"/>
      <c r="M81" s="40"/>
      <c r="N81" s="40"/>
      <c r="O81" s="55"/>
      <c r="P81" s="144"/>
    </row>
    <row r="82" spans="1:16" x14ac:dyDescent="0.2">
      <c r="A82" s="179" t="s">
        <v>81</v>
      </c>
      <c r="B82" s="40"/>
      <c r="C82" s="40"/>
      <c r="D82" s="40"/>
      <c r="E82" s="40"/>
      <c r="F82" s="40"/>
      <c r="G82" s="40"/>
      <c r="H82" s="40"/>
      <c r="I82" s="40"/>
      <c r="J82" s="126"/>
      <c r="K82" s="159"/>
      <c r="L82" s="40"/>
      <c r="M82" s="40"/>
      <c r="N82" s="40"/>
      <c r="O82" s="55"/>
      <c r="P82" s="144"/>
    </row>
    <row r="83" spans="1:16" x14ac:dyDescent="0.2">
      <c r="A83" s="179" t="s">
        <v>82</v>
      </c>
      <c r="B83" s="40"/>
      <c r="C83" s="40"/>
      <c r="D83" s="40"/>
      <c r="E83" s="40"/>
      <c r="F83" s="40"/>
      <c r="G83" s="40"/>
      <c r="H83" s="40"/>
      <c r="I83" s="40"/>
      <c r="J83" s="126"/>
      <c r="K83" s="159"/>
      <c r="L83" s="40"/>
      <c r="M83" s="40"/>
      <c r="N83" s="40"/>
      <c r="O83" s="55"/>
      <c r="P83" s="144"/>
    </row>
    <row r="84" spans="1:16" x14ac:dyDescent="0.2">
      <c r="A84" s="143" t="s">
        <v>59</v>
      </c>
      <c r="B84" s="40"/>
      <c r="C84" s="40"/>
      <c r="D84" s="40"/>
      <c r="E84" s="40"/>
      <c r="F84" s="40"/>
      <c r="G84" s="40"/>
      <c r="H84" s="40"/>
      <c r="I84" s="40"/>
      <c r="J84" s="126"/>
      <c r="K84" s="159"/>
      <c r="L84" s="40"/>
      <c r="M84" s="40"/>
      <c r="N84" s="40"/>
      <c r="O84" s="55"/>
      <c r="P84" s="144"/>
    </row>
    <row r="85" spans="1:16" x14ac:dyDescent="0.2">
      <c r="A85" s="125" t="s">
        <v>39</v>
      </c>
      <c r="B85" s="40"/>
      <c r="C85" s="40"/>
      <c r="D85" s="40"/>
      <c r="E85" s="40"/>
      <c r="F85" s="40"/>
      <c r="G85" s="40"/>
      <c r="H85" s="40"/>
      <c r="I85" s="40"/>
      <c r="J85" s="126"/>
      <c r="K85" s="159"/>
      <c r="L85" s="40"/>
      <c r="M85" s="40"/>
      <c r="N85" s="40"/>
      <c r="O85" s="55"/>
      <c r="P85" s="144"/>
    </row>
    <row r="86" spans="1:16" ht="17.25" customHeight="1" x14ac:dyDescent="0.2">
      <c r="A86" s="124" t="s">
        <v>27</v>
      </c>
      <c r="B86" s="40"/>
      <c r="C86" s="40"/>
      <c r="D86" s="40"/>
      <c r="E86" s="40"/>
      <c r="F86" s="40"/>
      <c r="G86" s="40"/>
      <c r="H86" s="40"/>
      <c r="I86" s="40"/>
      <c r="J86" s="126"/>
      <c r="K86" s="159"/>
      <c r="L86" s="40"/>
      <c r="M86" s="40"/>
      <c r="N86" s="40"/>
      <c r="O86" s="55"/>
      <c r="P86" s="144"/>
    </row>
    <row r="87" spans="1:16" ht="13.5" x14ac:dyDescent="0.2">
      <c r="A87" s="131" t="s">
        <v>57</v>
      </c>
      <c r="B87" s="40" t="s">
        <v>26</v>
      </c>
      <c r="C87" s="40"/>
      <c r="D87" s="40"/>
      <c r="E87" s="40"/>
      <c r="F87" s="40"/>
      <c r="G87" s="40"/>
      <c r="H87" s="40"/>
      <c r="I87" s="40"/>
      <c r="J87" s="126"/>
      <c r="K87" s="159"/>
      <c r="L87" s="40"/>
      <c r="M87" s="40"/>
      <c r="N87" s="40"/>
      <c r="O87" s="55"/>
      <c r="P87" s="144"/>
    </row>
    <row r="88" spans="1:16" ht="13.5" x14ac:dyDescent="0.2">
      <c r="A88" s="132" t="s">
        <v>58</v>
      </c>
      <c r="B88" s="40" t="s">
        <v>25</v>
      </c>
      <c r="C88" s="40"/>
      <c r="D88" s="40"/>
      <c r="E88" s="40"/>
      <c r="F88" s="40"/>
      <c r="G88" s="40"/>
      <c r="H88" s="40"/>
      <c r="I88" s="40"/>
      <c r="J88" s="126"/>
      <c r="K88" s="159"/>
      <c r="L88" s="40"/>
      <c r="M88" s="40"/>
      <c r="N88" s="40"/>
      <c r="O88" s="55"/>
      <c r="P88" s="144"/>
    </row>
    <row r="89" spans="1:16" x14ac:dyDescent="0.2">
      <c r="A89" s="125"/>
      <c r="B89" s="40"/>
      <c r="C89" s="40"/>
      <c r="D89" s="40"/>
      <c r="E89" s="40"/>
      <c r="F89" s="40"/>
      <c r="G89" s="40"/>
      <c r="H89" s="40"/>
      <c r="I89" s="40"/>
      <c r="J89" s="126"/>
      <c r="K89" s="40"/>
      <c r="L89" s="40"/>
      <c r="M89" s="40"/>
      <c r="N89" s="40"/>
      <c r="O89" s="40"/>
    </row>
    <row r="90" spans="1:16" x14ac:dyDescent="0.2">
      <c r="A90" s="125" t="s">
        <v>64</v>
      </c>
      <c r="B90" s="40"/>
      <c r="C90" s="40"/>
      <c r="D90" s="40"/>
      <c r="E90" s="40"/>
      <c r="F90" s="40"/>
      <c r="G90" s="40"/>
      <c r="H90" s="40"/>
      <c r="I90" s="40"/>
      <c r="J90" s="126"/>
      <c r="K90" s="40"/>
      <c r="L90" s="40"/>
      <c r="M90" s="40"/>
      <c r="N90" s="40"/>
      <c r="O90" s="40"/>
    </row>
    <row r="91" spans="1:16" x14ac:dyDescent="0.2">
      <c r="A91" s="125" t="s">
        <v>60</v>
      </c>
      <c r="B91" s="81">
        <v>1.95</v>
      </c>
      <c r="C91" s="40"/>
      <c r="D91" s="40"/>
      <c r="E91" s="40"/>
      <c r="F91" s="40"/>
      <c r="G91" s="40"/>
      <c r="H91" s="40"/>
      <c r="I91" s="40"/>
      <c r="J91" s="126"/>
      <c r="K91" s="40"/>
      <c r="L91" s="40"/>
      <c r="M91" s="40"/>
      <c r="N91" s="40"/>
      <c r="O91" s="40"/>
    </row>
    <row r="92" spans="1:16" x14ac:dyDescent="0.2">
      <c r="A92" s="125" t="s">
        <v>63</v>
      </c>
      <c r="B92" s="81">
        <v>3.85</v>
      </c>
      <c r="C92" s="40"/>
      <c r="D92" s="40"/>
      <c r="E92" s="40"/>
      <c r="F92" s="40"/>
      <c r="G92" s="40"/>
      <c r="H92" s="40"/>
      <c r="I92" s="40"/>
      <c r="J92" s="126"/>
      <c r="K92" s="40"/>
      <c r="L92" s="40"/>
      <c r="M92" s="40"/>
      <c r="N92" s="40"/>
      <c r="O92" s="40"/>
    </row>
    <row r="93" spans="1:16" x14ac:dyDescent="0.2">
      <c r="A93" s="125" t="s">
        <v>62</v>
      </c>
      <c r="B93" s="81">
        <v>5.75</v>
      </c>
      <c r="C93" s="40"/>
      <c r="D93" s="40"/>
      <c r="E93" s="40"/>
      <c r="F93" s="40"/>
      <c r="G93" s="40"/>
      <c r="H93" s="40"/>
      <c r="I93" s="40"/>
      <c r="J93" s="126"/>
      <c r="K93" s="40"/>
      <c r="L93" s="40"/>
      <c r="M93" s="40"/>
      <c r="N93" s="40"/>
      <c r="O93" s="40"/>
    </row>
    <row r="94" spans="1:16" x14ac:dyDescent="0.2">
      <c r="A94" s="167" t="s">
        <v>61</v>
      </c>
      <c r="B94" s="168">
        <v>7.65</v>
      </c>
      <c r="C94" s="169"/>
      <c r="D94" s="169"/>
      <c r="E94" s="169"/>
      <c r="F94" s="169"/>
      <c r="G94" s="169"/>
      <c r="H94" s="169"/>
      <c r="I94" s="169"/>
      <c r="J94" s="170"/>
      <c r="K94" s="40"/>
      <c r="L94" s="40"/>
      <c r="M94" s="40"/>
      <c r="N94" s="40"/>
      <c r="O94" s="40"/>
    </row>
    <row r="95" spans="1:16" x14ac:dyDescent="0.2">
      <c r="A95" s="40"/>
      <c r="B95" s="40"/>
      <c r="C95" s="40"/>
      <c r="D95" s="40"/>
      <c r="E95" s="40"/>
      <c r="F95" s="40"/>
      <c r="G95" s="40"/>
      <c r="H95" s="40"/>
      <c r="I95" s="40"/>
      <c r="J95" s="40"/>
      <c r="K95" s="40"/>
      <c r="L95" s="40"/>
      <c r="M95" s="40"/>
      <c r="N95" s="40"/>
      <c r="O95" s="40"/>
    </row>
    <row r="96" spans="1:16" x14ac:dyDescent="0.2">
      <c r="A96" s="40"/>
      <c r="B96" s="40"/>
      <c r="C96" s="40"/>
      <c r="D96" s="40"/>
      <c r="E96" s="40"/>
      <c r="F96" s="40"/>
      <c r="G96" s="40"/>
      <c r="H96" s="40"/>
      <c r="I96" s="40"/>
      <c r="J96" s="40"/>
      <c r="K96" s="40"/>
      <c r="L96" s="40"/>
      <c r="M96" s="40"/>
      <c r="N96" s="40"/>
      <c r="O96" s="40"/>
    </row>
    <row r="97" spans="1:15" ht="13.5" thickBot="1" x14ac:dyDescent="0.25">
      <c r="A97" s="40"/>
      <c r="B97" s="40"/>
      <c r="C97" s="40"/>
      <c r="D97" s="40"/>
      <c r="E97" s="40"/>
      <c r="F97" s="40"/>
      <c r="G97" s="40"/>
      <c r="H97" s="40"/>
      <c r="I97" s="40"/>
      <c r="J97" s="40"/>
      <c r="K97" s="40"/>
      <c r="L97" s="40"/>
      <c r="M97" s="40"/>
      <c r="N97" s="40"/>
      <c r="O97" s="40"/>
    </row>
    <row r="98" spans="1:15" ht="13.5" thickTop="1" x14ac:dyDescent="0.2">
      <c r="A98" s="57" t="s">
        <v>0</v>
      </c>
      <c r="B98" s="58"/>
      <c r="C98" s="59" t="s">
        <v>22</v>
      </c>
      <c r="D98" s="60"/>
      <c r="E98" s="93" t="s">
        <v>20</v>
      </c>
      <c r="F98" s="61"/>
      <c r="G98" s="62" t="s">
        <v>41</v>
      </c>
      <c r="H98" s="63"/>
      <c r="I98" s="97" t="s">
        <v>23</v>
      </c>
      <c r="J98" s="101" t="s">
        <v>29</v>
      </c>
      <c r="K98" s="40"/>
      <c r="L98" s="40"/>
      <c r="M98" s="40"/>
      <c r="N98" s="40"/>
      <c r="O98" s="40"/>
    </row>
    <row r="99" spans="1:15" ht="13.5" thickBot="1" x14ac:dyDescent="0.25">
      <c r="A99" s="64"/>
      <c r="B99" s="65" t="s">
        <v>15</v>
      </c>
      <c r="C99" s="66" t="s">
        <v>16</v>
      </c>
      <c r="D99" s="67" t="s">
        <v>17</v>
      </c>
      <c r="E99" s="94" t="s">
        <v>21</v>
      </c>
      <c r="F99" s="68" t="s">
        <v>15</v>
      </c>
      <c r="G99" s="69" t="s">
        <v>16</v>
      </c>
      <c r="H99" s="70" t="s">
        <v>17</v>
      </c>
      <c r="I99" s="98" t="s">
        <v>24</v>
      </c>
      <c r="J99" s="102" t="s">
        <v>30</v>
      </c>
      <c r="K99" s="40"/>
      <c r="L99" s="40"/>
      <c r="M99" s="40"/>
      <c r="N99" s="40"/>
      <c r="O99" s="40"/>
    </row>
    <row r="100" spans="1:15" x14ac:dyDescent="0.2">
      <c r="A100" s="71">
        <v>29</v>
      </c>
      <c r="B100" s="87"/>
      <c r="C100" s="88"/>
      <c r="D100" s="89"/>
      <c r="E100" s="95">
        <f>IF((B100+C100+D100)/5=INT((B100+C100+D100)/5),IF((B100+C100+D100)=0,0,IF((B100+C100+D100)&lt;15.0001,$B$91,IF((B100+C100+D100)&lt;30.0001,$B$92,IF((B100+C100+D100)&lt;45.0001,$B$93,$B$94)))+B100/60*B$40+C100/60*C$40+D100/60*D$40),"siehe rechts!")</f>
        <v>0</v>
      </c>
      <c r="F100" s="33">
        <f t="shared" ref="F100:H102" si="18">B100/60*B$41</f>
        <v>0</v>
      </c>
      <c r="G100" s="34">
        <f t="shared" si="18"/>
        <v>0</v>
      </c>
      <c r="H100" s="35">
        <f t="shared" si="18"/>
        <v>0</v>
      </c>
      <c r="I100" s="99">
        <f>IF(AND(B100="",C100="",D100=""),0,IF(SUM(B100:D100)&lt;1,0,IF($B$27-$B$33&lt;6574,0,IF(SUM(B100:D100)&lt;15.000001,B$91,IF(SUM(B100:D100)&lt;30.000001,B$92,IF(SUM(B100:D100)&lt;45.000001,B$93,B$94))))))</f>
        <v>0</v>
      </c>
      <c r="J100" s="103">
        <f t="shared" ref="J100:J102" si="19">E100-F100-G100-H100-I100</f>
        <v>0</v>
      </c>
      <c r="K100" s="159" t="str">
        <f t="shared" ref="K100:K102" si="20">IF(E100="siehe rechts!","Gemäss Art. 7a, Abs. 2 KLV erfolgen die Vergütung der Beiträge in Zeiteinheiten von 5 Minuten. Zu vergüten sind mindestens 10 Minuten pro Tag.","")</f>
        <v/>
      </c>
      <c r="L100" s="40"/>
      <c r="M100" s="40"/>
      <c r="N100" s="40"/>
      <c r="O100" s="40"/>
    </row>
    <row r="101" spans="1:15" x14ac:dyDescent="0.2">
      <c r="A101" s="71">
        <v>30</v>
      </c>
      <c r="B101" s="87"/>
      <c r="C101" s="88"/>
      <c r="D101" s="171">
        <v>27</v>
      </c>
      <c r="E101" s="95" t="str">
        <f>IF((B101+C101+D101)/5=INT((B101+C101+D101)/5),IF((B101+C101+D101)=0,0,IF((B101+C101+D101)&lt;15.0001,$B$91,IF((B101+C101+D101)&lt;30.0001,$B$92,IF((B101+C101+D101)&lt;45.0001,$B$93,$B$94)))+B101/60*B$40+C101/60*C$40+D101/60*D$40),"siehe rechts!")</f>
        <v>siehe rechts!</v>
      </c>
      <c r="F101" s="33">
        <f t="shared" si="18"/>
        <v>0</v>
      </c>
      <c r="G101" s="34">
        <f t="shared" si="18"/>
        <v>0</v>
      </c>
      <c r="H101" s="35">
        <f t="shared" si="18"/>
        <v>23.67</v>
      </c>
      <c r="I101" s="99">
        <f>IF(AND(B101="",C101="",D101=""),0,IF(SUM(B101:D101)&lt;1,0,IF($B$27-$B$33&lt;6574,0,IF(SUM(B101:D101)&lt;15.000001,B$91,IF(SUM(B101:D101)&lt;30.000001,B$92,IF(SUM(B101:D101)&lt;45.000001,B$93,B$94))))))</f>
        <v>3.85</v>
      </c>
      <c r="J101" s="103" t="e">
        <f t="shared" si="19"/>
        <v>#VALUE!</v>
      </c>
      <c r="K101" s="159" t="str">
        <f>IF(E101="siehe rechts!","Gemäss Art. 7a, Abs. 2 KLV erfolgen die Vergütung der Beiträge in Zeiteinheiten von 5 Minuten. Zu vergüten sind mindestens 10 Minuten pro Tag.","")</f>
        <v>Gemäss Art. 7a, Abs. 2 KLV erfolgen die Vergütung der Beiträge in Zeiteinheiten von 5 Minuten. Zu vergüten sind mindestens 10 Minuten pro Tag.</v>
      </c>
      <c r="L101" s="40"/>
      <c r="M101" s="40"/>
      <c r="N101" s="40"/>
      <c r="O101" s="40"/>
    </row>
    <row r="102" spans="1:15" x14ac:dyDescent="0.2">
      <c r="A102" s="71">
        <v>31</v>
      </c>
      <c r="B102" s="87"/>
      <c r="C102" s="88"/>
      <c r="D102" s="89"/>
      <c r="E102" s="95">
        <f>IF((B102+C102+D102)/5=INT((B102+C102+D102)/5),IF((B102+C102+D102)=0,0,IF((B102+C102+D102)&lt;15.0001,$B$91,IF((B102+C102+D102)&lt;30.0001,$B$92,IF((B102+C102+D102)&lt;45.0001,$B$93,$B$94)))+B102/60*B$40+C102/60*C$40+D102/60*D$40),"siehe rechts!")</f>
        <v>0</v>
      </c>
      <c r="F102" s="33">
        <f t="shared" si="18"/>
        <v>0</v>
      </c>
      <c r="G102" s="34">
        <f t="shared" si="18"/>
        <v>0</v>
      </c>
      <c r="H102" s="35">
        <f t="shared" si="18"/>
        <v>0</v>
      </c>
      <c r="I102" s="99">
        <f>IF(AND(B102="",C102="",D102=""),0,IF(SUM(B102:D102)&lt;1,0,IF($B$27-$B$33&lt;6574,0,IF(SUM(B102:D102)&lt;15.000001,B$91,IF(SUM(B102:D102)&lt;30.000001,B$92,IF(SUM(B102:D102)&lt;45.000001,B$93,B$94))))))</f>
        <v>0</v>
      </c>
      <c r="J102" s="103">
        <f t="shared" si="19"/>
        <v>0</v>
      </c>
      <c r="K102" s="159" t="str">
        <f t="shared" si="20"/>
        <v/>
      </c>
      <c r="L102" s="40"/>
      <c r="M102" s="40"/>
      <c r="N102" s="40"/>
      <c r="O102" s="40"/>
    </row>
    <row r="103" spans="1:15" x14ac:dyDescent="0.2">
      <c r="A103" s="40" t="s">
        <v>66</v>
      </c>
      <c r="B103" s="40"/>
      <c r="C103" s="40"/>
      <c r="D103" s="40"/>
      <c r="E103" s="40"/>
      <c r="F103" s="40"/>
      <c r="G103" s="40"/>
      <c r="H103" s="40"/>
      <c r="I103" s="40"/>
      <c r="J103" s="40"/>
      <c r="K103" s="40"/>
      <c r="L103" s="40"/>
      <c r="M103" s="40"/>
      <c r="N103" s="40"/>
      <c r="O103" s="40"/>
    </row>
    <row r="104" spans="1:15" x14ac:dyDescent="0.2">
      <c r="A104" s="40" t="s">
        <v>65</v>
      </c>
      <c r="B104" s="40"/>
      <c r="C104" s="40"/>
      <c r="D104" s="40"/>
      <c r="E104" s="40"/>
      <c r="F104" s="40"/>
      <c r="G104" s="40"/>
      <c r="H104" s="40"/>
      <c r="I104" s="40"/>
      <c r="J104" s="40"/>
      <c r="K104" s="40"/>
      <c r="L104" s="40"/>
      <c r="M104" s="40"/>
      <c r="N104" s="40"/>
      <c r="O104" s="40"/>
    </row>
  </sheetData>
  <sheetProtection algorithmName="SHA-512" hashValue="V5DF+TgfVdhMzLAftdVANmKYKme6NIMF3JXhgoQjQrZndHzLxUYZWc1bi6bYLZ9aT2K6YI+WxSlvi0UP+6qfwg==" saltValue="YxMMjErtUAhBQnF4HRtA0g==" spinCount="100000" sheet="1" objects="1" scenarios="1"/>
  <conditionalFormatting sqref="C27">
    <cfRule type="cellIs" dxfId="11" priority="10" operator="equal">
      <formula>"Die Zelle B15 muss zwingend ausgefüllt werden!"</formula>
    </cfRule>
  </conditionalFormatting>
  <conditionalFormatting sqref="J72">
    <cfRule type="containsErrors" dxfId="10" priority="8">
      <formula>ISERROR(J72)</formula>
    </cfRule>
  </conditionalFormatting>
  <conditionalFormatting sqref="J45:J75">
    <cfRule type="containsErrors" dxfId="9" priority="7">
      <formula>ISERROR(J45)</formula>
    </cfRule>
  </conditionalFormatting>
  <conditionalFormatting sqref="E45:E75">
    <cfRule type="cellIs" dxfId="8" priority="6" operator="equal">
      <formula>"siehe rechts!"</formula>
    </cfRule>
  </conditionalFormatting>
  <conditionalFormatting sqref="J100:J101">
    <cfRule type="containsErrors" dxfId="7" priority="5">
      <formula>ISERROR(J100)</formula>
    </cfRule>
  </conditionalFormatting>
  <conditionalFormatting sqref="E100:E101">
    <cfRule type="cellIs" dxfId="6" priority="4" operator="equal">
      <formula>"siehe rechts!"</formula>
    </cfRule>
  </conditionalFormatting>
  <conditionalFormatting sqref="J102">
    <cfRule type="containsErrors" dxfId="5" priority="3">
      <formula>ISERROR(J102)</formula>
    </cfRule>
  </conditionalFormatting>
  <conditionalFormatting sqref="E102">
    <cfRule type="cellIs" dxfId="4" priority="2" operator="equal">
      <formula>"siehe rechts!"</formula>
    </cfRule>
  </conditionalFormatting>
  <hyperlinks>
    <hyperlink ref="A83" r:id="rId1" xr:uid="{00000000-0004-0000-0000-000000000000}"/>
    <hyperlink ref="A82" r:id="rId2" xr:uid="{00000000-0004-0000-0000-000001000000}"/>
  </hyperlinks>
  <pageMargins left="0.55118110236220474" right="0.39370078740157483" top="0.51181102362204722" bottom="0.39370078740157483" header="0.51181102362204722" footer="0.51181102362204722"/>
  <pageSetup paperSize="9" scale="82" fitToHeight="2"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O82"/>
  <sheetViews>
    <sheetView zoomScaleNormal="100" workbookViewId="0"/>
  </sheetViews>
  <sheetFormatPr baseColWidth="10" defaultRowHeight="12.75" x14ac:dyDescent="0.2"/>
  <cols>
    <col min="1" max="1" width="17.140625" style="1" customWidth="1"/>
    <col min="2" max="2" width="12.5703125" style="1" customWidth="1"/>
    <col min="3" max="4" width="12.28515625" style="1" customWidth="1"/>
    <col min="5" max="8" width="10" style="1" customWidth="1"/>
    <col min="9" max="9" width="9.140625" style="1" customWidth="1"/>
    <col min="10" max="10" width="11.5703125" style="1" customWidth="1"/>
    <col min="11" max="16384" width="11.42578125" style="1"/>
  </cols>
  <sheetData>
    <row r="1" spans="1:14" ht="16.5" x14ac:dyDescent="0.3">
      <c r="A1" s="39" t="s">
        <v>28</v>
      </c>
      <c r="B1" s="40"/>
      <c r="C1" s="40"/>
      <c r="D1" s="40"/>
      <c r="E1" s="40"/>
      <c r="F1" s="40"/>
      <c r="G1" s="40"/>
      <c r="H1" s="40"/>
      <c r="I1" s="40"/>
      <c r="J1" s="40"/>
    </row>
    <row r="2" spans="1:14" ht="8.1" customHeight="1" x14ac:dyDescent="0.3">
      <c r="A2" s="39"/>
      <c r="B2" s="40"/>
      <c r="C2" s="40"/>
      <c r="D2" s="40"/>
      <c r="E2" s="40"/>
      <c r="F2" s="40"/>
      <c r="G2" s="40"/>
      <c r="H2" s="40"/>
      <c r="I2" s="40"/>
      <c r="J2" s="40"/>
    </row>
    <row r="3" spans="1:14" x14ac:dyDescent="0.2">
      <c r="A3" s="42" t="s">
        <v>2</v>
      </c>
      <c r="B3" s="172"/>
      <c r="C3" s="40"/>
      <c r="D3" s="40"/>
      <c r="E3" s="40"/>
      <c r="F3" s="40"/>
      <c r="G3" s="40"/>
      <c r="H3" s="40"/>
      <c r="I3" s="40"/>
      <c r="J3" s="40"/>
    </row>
    <row r="4" spans="1:14" x14ac:dyDescent="0.2">
      <c r="A4" s="40" t="s">
        <v>5</v>
      </c>
      <c r="B4" s="172"/>
      <c r="C4" s="40"/>
      <c r="D4" s="40"/>
      <c r="E4" s="40"/>
      <c r="F4" s="40"/>
      <c r="G4" s="40"/>
      <c r="H4" s="40"/>
      <c r="I4" s="40"/>
      <c r="J4" s="40"/>
    </row>
    <row r="5" spans="1:14" x14ac:dyDescent="0.2">
      <c r="A5" s="40" t="s">
        <v>8</v>
      </c>
      <c r="B5" s="172"/>
      <c r="C5" s="40"/>
      <c r="D5" s="40"/>
      <c r="E5" s="40"/>
      <c r="F5" s="40"/>
      <c r="G5" s="40"/>
      <c r="H5" s="40"/>
      <c r="I5" s="40"/>
      <c r="J5" s="40"/>
    </row>
    <row r="6" spans="1:14" x14ac:dyDescent="0.2">
      <c r="A6" s="40" t="s">
        <v>3</v>
      </c>
      <c r="B6" s="172"/>
      <c r="C6" s="40"/>
      <c r="D6" s="40"/>
      <c r="E6" s="40"/>
      <c r="F6" s="40"/>
      <c r="G6" s="40"/>
      <c r="H6" s="40"/>
      <c r="I6" s="40"/>
      <c r="J6" s="40"/>
    </row>
    <row r="7" spans="1:14" x14ac:dyDescent="0.2">
      <c r="A7" s="40" t="s">
        <v>11</v>
      </c>
      <c r="B7" s="172"/>
      <c r="C7" s="40"/>
      <c r="D7" s="40"/>
      <c r="E7" s="40"/>
      <c r="F7" s="40"/>
      <c r="G7" s="40"/>
      <c r="H7" s="40"/>
      <c r="I7" s="40"/>
      <c r="J7" s="40"/>
    </row>
    <row r="8" spans="1:14" x14ac:dyDescent="0.2">
      <c r="A8" s="40" t="s">
        <v>34</v>
      </c>
      <c r="B8" s="172"/>
      <c r="C8" s="40"/>
      <c r="D8" s="40"/>
      <c r="E8" s="40"/>
      <c r="F8" s="40"/>
      <c r="G8" s="40"/>
      <c r="H8" s="40"/>
      <c r="I8" s="40"/>
      <c r="J8" s="149" t="s">
        <v>80</v>
      </c>
      <c r="N8" s="86"/>
    </row>
    <row r="9" spans="1:14" x14ac:dyDescent="0.2">
      <c r="A9" s="40" t="s">
        <v>35</v>
      </c>
      <c r="B9" s="172"/>
      <c r="C9" s="40"/>
      <c r="D9" s="40"/>
      <c r="E9" s="40"/>
      <c r="F9" s="40"/>
      <c r="G9" s="40"/>
      <c r="H9" s="40"/>
      <c r="I9" s="40"/>
      <c r="J9" s="40"/>
      <c r="N9" s="86"/>
    </row>
    <row r="10" spans="1:14" x14ac:dyDescent="0.2">
      <c r="A10" s="40" t="s">
        <v>37</v>
      </c>
      <c r="B10" s="172"/>
      <c r="C10" s="40"/>
      <c r="D10" s="40"/>
      <c r="E10" s="40"/>
      <c r="F10" s="40"/>
      <c r="G10" s="40"/>
      <c r="H10" s="40"/>
      <c r="I10" s="180">
        <f ca="1">TODAY()</f>
        <v>44965</v>
      </c>
      <c r="J10" s="180"/>
      <c r="N10" s="86"/>
    </row>
    <row r="11" spans="1:14" ht="8.1" customHeight="1" x14ac:dyDescent="0.2">
      <c r="A11" s="40"/>
      <c r="B11" s="40"/>
      <c r="C11" s="40"/>
      <c r="D11" s="40"/>
      <c r="E11" s="40"/>
      <c r="F11" s="40"/>
      <c r="G11" s="40"/>
      <c r="H11" s="40"/>
      <c r="I11" s="40"/>
      <c r="J11" s="40"/>
    </row>
    <row r="12" spans="1:14" x14ac:dyDescent="0.2">
      <c r="A12" s="42" t="s">
        <v>6</v>
      </c>
      <c r="B12" s="172"/>
      <c r="C12" s="40" t="s">
        <v>55</v>
      </c>
      <c r="D12" s="40"/>
      <c r="E12" s="40"/>
      <c r="F12" s="40"/>
      <c r="G12" s="40"/>
      <c r="H12" s="43"/>
      <c r="I12" s="40"/>
      <c r="J12" s="40"/>
    </row>
    <row r="13" spans="1:14" x14ac:dyDescent="0.2">
      <c r="A13" s="40" t="s">
        <v>38</v>
      </c>
      <c r="B13" s="172"/>
      <c r="C13" s="40" t="s">
        <v>56</v>
      </c>
      <c r="D13" s="40"/>
      <c r="E13" s="40"/>
      <c r="F13" s="40"/>
      <c r="G13" s="40"/>
      <c r="H13" s="43"/>
      <c r="I13" s="40"/>
      <c r="J13" s="40"/>
    </row>
    <row r="14" spans="1:14" ht="8.1" customHeight="1" x14ac:dyDescent="0.2">
      <c r="A14" s="40"/>
      <c r="B14" s="40"/>
      <c r="C14" s="40"/>
      <c r="D14" s="40"/>
      <c r="E14" s="40"/>
      <c r="F14" s="40"/>
      <c r="G14" s="40"/>
      <c r="H14" s="43"/>
      <c r="I14" s="40"/>
      <c r="J14" s="40"/>
    </row>
    <row r="15" spans="1:14" x14ac:dyDescent="0.2">
      <c r="A15" s="42" t="s">
        <v>7</v>
      </c>
      <c r="B15" s="173">
        <v>43831</v>
      </c>
      <c r="C15" s="85" t="str">
        <f>IF(B15="","Die Zelle B15 muss zwingend ausgefüllt werden!","")</f>
        <v/>
      </c>
      <c r="D15" s="44"/>
      <c r="E15" s="40"/>
      <c r="F15" s="45"/>
      <c r="G15" s="40"/>
      <c r="H15" s="40"/>
      <c r="I15" s="40"/>
      <c r="J15" s="46"/>
    </row>
    <row r="16" spans="1:14" ht="8.1" customHeight="1" x14ac:dyDescent="0.2">
      <c r="A16" s="40"/>
      <c r="B16" s="40"/>
      <c r="C16" s="40"/>
      <c r="D16" s="40"/>
      <c r="E16" s="40"/>
      <c r="F16" s="40"/>
      <c r="G16" s="40"/>
      <c r="H16" s="40"/>
      <c r="I16" s="40"/>
      <c r="J16" s="40"/>
    </row>
    <row r="17" spans="1:15" x14ac:dyDescent="0.2">
      <c r="A17" s="42" t="s">
        <v>4</v>
      </c>
      <c r="B17" s="40"/>
      <c r="C17" s="40"/>
      <c r="D17" s="40"/>
      <c r="E17" s="40"/>
      <c r="F17" s="40"/>
      <c r="G17" s="40"/>
      <c r="H17" s="40"/>
      <c r="I17" s="40"/>
      <c r="J17" s="40"/>
    </row>
    <row r="18" spans="1:15" x14ac:dyDescent="0.2">
      <c r="A18" s="40" t="s">
        <v>9</v>
      </c>
      <c r="B18" s="172"/>
      <c r="C18" s="40"/>
      <c r="D18" s="40"/>
      <c r="E18" s="40"/>
      <c r="F18" s="40"/>
      <c r="G18" s="40"/>
      <c r="H18" s="40"/>
      <c r="I18" s="40"/>
      <c r="J18" s="40"/>
    </row>
    <row r="19" spans="1:15" x14ac:dyDescent="0.2">
      <c r="A19" s="40" t="s">
        <v>5</v>
      </c>
      <c r="B19" s="172"/>
      <c r="C19" s="40"/>
      <c r="D19" s="40"/>
      <c r="E19" s="40"/>
      <c r="F19" s="40"/>
      <c r="G19" s="40"/>
      <c r="H19" s="40"/>
      <c r="I19" s="40"/>
      <c r="J19" s="40"/>
    </row>
    <row r="20" spans="1:15" x14ac:dyDescent="0.2">
      <c r="A20" s="40" t="s">
        <v>8</v>
      </c>
      <c r="B20" s="172"/>
      <c r="C20" s="40"/>
      <c r="D20" s="40"/>
      <c r="E20" s="40"/>
      <c r="F20" s="40"/>
      <c r="G20" s="40"/>
      <c r="H20" s="40"/>
      <c r="I20" s="40"/>
      <c r="J20" s="40"/>
    </row>
    <row r="21" spans="1:15" x14ac:dyDescent="0.2">
      <c r="A21" s="40" t="s">
        <v>10</v>
      </c>
      <c r="B21" s="174"/>
      <c r="C21" s="40" t="str">
        <f>IF(B15="","",IF(B15-B21&lt;6560,"Die vers. Person ist jünger wie 18 Jahre alt und deshalb vom Patientenbeitrag befreit.",""))</f>
        <v/>
      </c>
      <c r="D21" s="40"/>
      <c r="E21" s="40"/>
      <c r="F21" s="40"/>
      <c r="G21" s="40"/>
      <c r="H21" s="40"/>
      <c r="I21" s="40"/>
      <c r="J21" s="40"/>
    </row>
    <row r="22" spans="1:15" ht="8.1" customHeight="1" x14ac:dyDescent="0.2">
      <c r="A22" s="40"/>
      <c r="B22" s="40"/>
      <c r="C22" s="40"/>
      <c r="D22" s="40"/>
      <c r="E22" s="40"/>
      <c r="F22" s="40"/>
      <c r="G22" s="40"/>
      <c r="H22" s="40"/>
      <c r="I22" s="40"/>
      <c r="J22" s="40"/>
    </row>
    <row r="23" spans="1:15" x14ac:dyDescent="0.2">
      <c r="A23" s="40" t="s">
        <v>32</v>
      </c>
      <c r="B23" s="40"/>
      <c r="C23" s="40"/>
      <c r="D23" s="40"/>
      <c r="E23" s="175"/>
      <c r="F23" s="47" t="str">
        <f>IF(E23="ja","notwendige Voraussetzung erfüllt",IF(E23="nein","Kann nicht über KVG bzw. Gemeinde abgerechnet werden!","Zwingende Voraussetzung!"))</f>
        <v>Zwingende Voraussetzung!</v>
      </c>
      <c r="G23" s="40"/>
      <c r="H23" s="40"/>
      <c r="I23" s="40"/>
      <c r="J23" s="40"/>
    </row>
    <row r="24" spans="1:15" ht="8.1" customHeight="1" thickBot="1" x14ac:dyDescent="0.25">
      <c r="A24" s="40"/>
      <c r="B24" s="40"/>
      <c r="C24" s="40"/>
      <c r="D24" s="40"/>
      <c r="E24" s="40"/>
      <c r="F24" s="40"/>
      <c r="G24" s="40"/>
      <c r="H24" s="40"/>
      <c r="I24" s="40"/>
      <c r="J24" s="40"/>
    </row>
    <row r="25" spans="1:15" ht="25.5" customHeight="1" thickTop="1" x14ac:dyDescent="0.2">
      <c r="A25" s="48" t="s">
        <v>14</v>
      </c>
      <c r="B25" s="49" t="s">
        <v>12</v>
      </c>
      <c r="C25" s="49" t="s">
        <v>13</v>
      </c>
      <c r="D25" s="50" t="s">
        <v>1</v>
      </c>
      <c r="E25" s="40"/>
      <c r="F25" s="40"/>
      <c r="G25" s="40"/>
      <c r="H25" s="40"/>
      <c r="I25" s="40"/>
      <c r="J25" s="40"/>
    </row>
    <row r="26" spans="1:15" ht="13.5" thickBot="1" x14ac:dyDescent="0.25">
      <c r="A26" s="51"/>
      <c r="B26" s="52" t="s">
        <v>15</v>
      </c>
      <c r="C26" s="52" t="s">
        <v>16</v>
      </c>
      <c r="D26" s="53" t="s">
        <v>17</v>
      </c>
      <c r="E26" s="40"/>
      <c r="F26" s="40"/>
      <c r="G26" s="40"/>
      <c r="H26" s="40"/>
      <c r="I26" s="40"/>
      <c r="J26" s="81"/>
      <c r="M26" s="86"/>
      <c r="N26" s="86"/>
      <c r="O26" s="86"/>
    </row>
    <row r="27" spans="1:15" ht="13.5" x14ac:dyDescent="0.2">
      <c r="A27" s="105" t="s">
        <v>57</v>
      </c>
      <c r="B27" s="106">
        <v>93.8</v>
      </c>
      <c r="C27" s="107">
        <v>90.4</v>
      </c>
      <c r="D27" s="108">
        <v>79.599999999999994</v>
      </c>
      <c r="E27" s="40"/>
      <c r="F27" s="40"/>
      <c r="G27" s="40"/>
      <c r="H27" s="55"/>
      <c r="I27" s="40"/>
      <c r="J27" s="40"/>
      <c r="K27" s="86"/>
      <c r="L27" s="86"/>
    </row>
    <row r="28" spans="1:15" ht="13.5" x14ac:dyDescent="0.2">
      <c r="A28" s="54" t="s">
        <v>58</v>
      </c>
      <c r="B28" s="75">
        <v>86.15</v>
      </c>
      <c r="C28" s="76">
        <v>82.75</v>
      </c>
      <c r="D28" s="77">
        <v>71.95</v>
      </c>
      <c r="E28" s="40"/>
      <c r="F28" s="81"/>
      <c r="G28" s="40"/>
      <c r="H28" s="40"/>
      <c r="I28" s="40"/>
      <c r="J28" s="40"/>
    </row>
    <row r="29" spans="1:15" ht="13.5" thickBot="1" x14ac:dyDescent="0.25">
      <c r="A29" s="56" t="s">
        <v>18</v>
      </c>
      <c r="B29" s="78">
        <v>76.900000000000006</v>
      </c>
      <c r="C29" s="79">
        <v>63</v>
      </c>
      <c r="D29" s="80">
        <v>52.6</v>
      </c>
      <c r="E29" s="40"/>
      <c r="F29" s="40"/>
      <c r="G29" s="40"/>
      <c r="H29" s="40"/>
      <c r="I29" s="40"/>
      <c r="J29" s="40"/>
    </row>
    <row r="30" spans="1:15" ht="8.1" customHeight="1" thickTop="1" thickBot="1" x14ac:dyDescent="0.25">
      <c r="A30" s="40"/>
      <c r="B30" s="40"/>
      <c r="C30" s="40"/>
      <c r="D30" s="40"/>
      <c r="E30" s="40"/>
      <c r="F30" s="40"/>
      <c r="G30" s="40"/>
      <c r="H30" s="40"/>
      <c r="I30" s="40"/>
      <c r="J30" s="40"/>
    </row>
    <row r="31" spans="1:15" ht="13.5" thickTop="1" x14ac:dyDescent="0.2">
      <c r="A31" s="57" t="s">
        <v>0</v>
      </c>
      <c r="B31" s="58"/>
      <c r="C31" s="59" t="s">
        <v>22</v>
      </c>
      <c r="D31" s="60"/>
      <c r="E31" s="93" t="s">
        <v>20</v>
      </c>
      <c r="F31" s="61"/>
      <c r="G31" s="62" t="s">
        <v>41</v>
      </c>
      <c r="H31" s="63"/>
      <c r="I31" s="97" t="s">
        <v>23</v>
      </c>
      <c r="J31" s="101" t="s">
        <v>29</v>
      </c>
      <c r="M31" s="2"/>
      <c r="N31" s="119"/>
    </row>
    <row r="32" spans="1:15" ht="13.5" thickBot="1" x14ac:dyDescent="0.25">
      <c r="A32" s="64"/>
      <c r="B32" s="65" t="s">
        <v>15</v>
      </c>
      <c r="C32" s="66" t="s">
        <v>16</v>
      </c>
      <c r="D32" s="67" t="s">
        <v>17</v>
      </c>
      <c r="E32" s="94" t="s">
        <v>21</v>
      </c>
      <c r="F32" s="68" t="s">
        <v>15</v>
      </c>
      <c r="G32" s="69" t="s">
        <v>16</v>
      </c>
      <c r="H32" s="70" t="s">
        <v>17</v>
      </c>
      <c r="I32" s="98" t="s">
        <v>24</v>
      </c>
      <c r="J32" s="102" t="s">
        <v>30</v>
      </c>
      <c r="M32" s="2"/>
      <c r="N32" s="120"/>
    </row>
    <row r="33" spans="1:14" x14ac:dyDescent="0.2">
      <c r="A33" s="71">
        <v>1</v>
      </c>
      <c r="B33" s="30"/>
      <c r="C33" s="31"/>
      <c r="D33" s="32"/>
      <c r="E33" s="95">
        <f t="shared" ref="E33:E63" si="0">IF((B33+C33+D33)/5=INT((B33+C33+D33)/5),IF((B33+C33+D33)=0,0,IF((B33+C33+D33)&lt;15.0001,$B$79,IF((B33+C33+D33)&lt;30.0001,$B$80,IF((B33+C33+D33)&lt;45.0001,$B$81,$B$82)))+B33/60*B$28+C33/60*C$28+D33/60*D$28),"siehe rechts!")</f>
        <v>0</v>
      </c>
      <c r="F33" s="33">
        <f t="shared" ref="F33" si="1">B33/60*B$29</f>
        <v>0</v>
      </c>
      <c r="G33" s="34">
        <f t="shared" ref="G33" si="2">C33/60*C$29</f>
        <v>0</v>
      </c>
      <c r="H33" s="35">
        <f t="shared" ref="H33:H63" si="3">D33/60*D$29</f>
        <v>0</v>
      </c>
      <c r="I33" s="99">
        <f t="shared" ref="I33:I63" si="4">IF(AND(B33="",C33="",D33=""),0,IF(SUM(B33:D33)&lt;1,0,IF($B$15-$B$21&lt;6574,0,IF(SUM(B33:D33)&lt;15.000001,B$79,IF(SUM(B33:D33)&lt;30.000001,B$80,IF(SUM(B33:D33)&lt;45.000001,B$81,B$82))))))</f>
        <v>0</v>
      </c>
      <c r="J33" s="103">
        <f>E33-F33-G33-H33-I33</f>
        <v>0</v>
      </c>
      <c r="K33" s="90" t="str">
        <f>IF(E33="siehe rechts!","Gemäss Art. 7a, Abs. 2 KLV erfolgen die Vergütung der Beiträge in Zeiteinheiten von 5 Minuten. Zu vergüten sind mindestens 10 Minuten pro Tag.","")</f>
        <v/>
      </c>
      <c r="L33" s="3"/>
      <c r="M33" s="118"/>
    </row>
    <row r="34" spans="1:14" x14ac:dyDescent="0.2">
      <c r="A34" s="71">
        <v>2</v>
      </c>
      <c r="B34" s="30"/>
      <c r="C34" s="31"/>
      <c r="D34" s="32"/>
      <c r="E34" s="95">
        <f t="shared" si="0"/>
        <v>0</v>
      </c>
      <c r="F34" s="33">
        <f t="shared" ref="F34:F63" si="5">B34/60*B$29</f>
        <v>0</v>
      </c>
      <c r="G34" s="34">
        <f t="shared" ref="G34:G63" si="6">C34/60*C$29</f>
        <v>0</v>
      </c>
      <c r="H34" s="35">
        <f t="shared" si="3"/>
        <v>0</v>
      </c>
      <c r="I34" s="99">
        <f t="shared" si="4"/>
        <v>0</v>
      </c>
      <c r="J34" s="103">
        <f t="shared" ref="J34:J63" si="7">E34-F34-G34-H34-I34</f>
        <v>0</v>
      </c>
      <c r="K34" s="90" t="str">
        <f>IF(E34="siehe rechts!","Gemäss Art. 7a, Abs. 2 KLV erfolgen die Vergütung der Beiträge in Zeiteinheiten von 5 Minuten. Zu vergüten sind mindestens 10 Minuten pro Tag.","")</f>
        <v/>
      </c>
      <c r="L34" s="3"/>
      <c r="M34" s="2"/>
    </row>
    <row r="35" spans="1:14" x14ac:dyDescent="0.2">
      <c r="A35" s="71">
        <v>3</v>
      </c>
      <c r="B35" s="30"/>
      <c r="C35" s="31"/>
      <c r="D35" s="32"/>
      <c r="E35" s="95">
        <f t="shared" si="0"/>
        <v>0</v>
      </c>
      <c r="F35" s="33">
        <f t="shared" si="5"/>
        <v>0</v>
      </c>
      <c r="G35" s="34">
        <f t="shared" si="6"/>
        <v>0</v>
      </c>
      <c r="H35" s="35">
        <f t="shared" si="3"/>
        <v>0</v>
      </c>
      <c r="I35" s="99">
        <f t="shared" si="4"/>
        <v>0</v>
      </c>
      <c r="J35" s="103">
        <f t="shared" si="7"/>
        <v>0</v>
      </c>
      <c r="K35" s="90" t="str">
        <f t="shared" ref="K35:K36" si="8">IF(E35="siehe rechts!","Gemäss Art. 7a, Abs. 2 KLV erfolgen die Vergütung der Beiträge in Zeiteinheiten von 5 Minuten. Zu vergüten sind mindestens 10 Minuten pro Tag.","")</f>
        <v/>
      </c>
      <c r="M35" s="2"/>
    </row>
    <row r="36" spans="1:14" x14ac:dyDescent="0.2">
      <c r="A36" s="71">
        <v>4</v>
      </c>
      <c r="B36" s="30"/>
      <c r="C36" s="31"/>
      <c r="D36" s="32"/>
      <c r="E36" s="95">
        <f t="shared" si="0"/>
        <v>0</v>
      </c>
      <c r="F36" s="33">
        <f t="shared" si="5"/>
        <v>0</v>
      </c>
      <c r="G36" s="34">
        <f t="shared" si="6"/>
        <v>0</v>
      </c>
      <c r="H36" s="35">
        <f t="shared" si="3"/>
        <v>0</v>
      </c>
      <c r="I36" s="99">
        <f t="shared" si="4"/>
        <v>0</v>
      </c>
      <c r="J36" s="103">
        <f t="shared" si="7"/>
        <v>0</v>
      </c>
      <c r="K36" s="90" t="str">
        <f t="shared" si="8"/>
        <v/>
      </c>
      <c r="M36" s="2"/>
      <c r="N36" s="86"/>
    </row>
    <row r="37" spans="1:14" x14ac:dyDescent="0.2">
      <c r="A37" s="71">
        <v>5</v>
      </c>
      <c r="B37" s="176"/>
      <c r="C37" s="177"/>
      <c r="D37" s="178"/>
      <c r="E37" s="95">
        <f t="shared" si="0"/>
        <v>0</v>
      </c>
      <c r="F37" s="33">
        <f t="shared" si="5"/>
        <v>0</v>
      </c>
      <c r="G37" s="34">
        <f t="shared" si="6"/>
        <v>0</v>
      </c>
      <c r="H37" s="35">
        <f t="shared" si="3"/>
        <v>0</v>
      </c>
      <c r="I37" s="99">
        <f t="shared" si="4"/>
        <v>0</v>
      </c>
      <c r="J37" s="103">
        <f t="shared" si="7"/>
        <v>0</v>
      </c>
      <c r="K37" s="90" t="str">
        <f>IF(E37="siehe rechts!","Gemäss Art. 7a, Abs. 2 KLV erfolgen die Vergütung der Beiträge in Zeiteinheiten von 5 Minuten. Zu vergüten sind mindestens 10 Minuten pro Tag.","")</f>
        <v/>
      </c>
      <c r="M37" s="2"/>
    </row>
    <row r="38" spans="1:14" x14ac:dyDescent="0.2">
      <c r="A38" s="71">
        <v>6</v>
      </c>
      <c r="B38" s="176"/>
      <c r="C38" s="177"/>
      <c r="D38" s="178"/>
      <c r="E38" s="95">
        <f t="shared" si="0"/>
        <v>0</v>
      </c>
      <c r="F38" s="33">
        <f t="shared" si="5"/>
        <v>0</v>
      </c>
      <c r="G38" s="34">
        <f t="shared" si="6"/>
        <v>0</v>
      </c>
      <c r="H38" s="35">
        <f t="shared" si="3"/>
        <v>0</v>
      </c>
      <c r="I38" s="99">
        <f t="shared" si="4"/>
        <v>0</v>
      </c>
      <c r="J38" s="103">
        <f t="shared" si="7"/>
        <v>0</v>
      </c>
      <c r="K38" s="90" t="str">
        <f t="shared" ref="K38:K63" si="9">IF(E38="siehe rechts!","Gemäss Art. 7a, Abs. 2 KLV erfolgen die Vergütung der Beiträge in Zeiteinheiten von 5 Minuten. Zu vergüten sind mindestens 10 Minuten pro Tag.","")</f>
        <v/>
      </c>
      <c r="M38" s="2"/>
    </row>
    <row r="39" spans="1:14" x14ac:dyDescent="0.2">
      <c r="A39" s="71">
        <v>7</v>
      </c>
      <c r="B39" s="176"/>
      <c r="C39" s="177"/>
      <c r="D39" s="178"/>
      <c r="E39" s="95">
        <f t="shared" si="0"/>
        <v>0</v>
      </c>
      <c r="F39" s="33">
        <f t="shared" si="5"/>
        <v>0</v>
      </c>
      <c r="G39" s="34">
        <f t="shared" si="6"/>
        <v>0</v>
      </c>
      <c r="H39" s="35">
        <f t="shared" si="3"/>
        <v>0</v>
      </c>
      <c r="I39" s="99">
        <f t="shared" si="4"/>
        <v>0</v>
      </c>
      <c r="J39" s="103">
        <f t="shared" si="7"/>
        <v>0</v>
      </c>
      <c r="K39" s="90" t="str">
        <f t="shared" si="9"/>
        <v/>
      </c>
      <c r="M39" s="2"/>
    </row>
    <row r="40" spans="1:14" x14ac:dyDescent="0.2">
      <c r="A40" s="71">
        <v>8</v>
      </c>
      <c r="B40" s="176"/>
      <c r="C40" s="177"/>
      <c r="D40" s="178"/>
      <c r="E40" s="95">
        <f t="shared" si="0"/>
        <v>0</v>
      </c>
      <c r="F40" s="33">
        <f t="shared" si="5"/>
        <v>0</v>
      </c>
      <c r="G40" s="34">
        <f t="shared" si="6"/>
        <v>0</v>
      </c>
      <c r="H40" s="35">
        <f t="shared" si="3"/>
        <v>0</v>
      </c>
      <c r="I40" s="99">
        <f t="shared" si="4"/>
        <v>0</v>
      </c>
      <c r="J40" s="103">
        <f t="shared" si="7"/>
        <v>0</v>
      </c>
      <c r="K40" s="90" t="str">
        <f t="shared" si="9"/>
        <v/>
      </c>
      <c r="L40" s="86"/>
      <c r="M40" s="118"/>
      <c r="N40" s="3"/>
    </row>
    <row r="41" spans="1:14" x14ac:dyDescent="0.2">
      <c r="A41" s="71">
        <v>9</v>
      </c>
      <c r="B41" s="176"/>
      <c r="C41" s="177"/>
      <c r="D41" s="178"/>
      <c r="E41" s="95">
        <f t="shared" si="0"/>
        <v>0</v>
      </c>
      <c r="F41" s="33">
        <f t="shared" si="5"/>
        <v>0</v>
      </c>
      <c r="G41" s="34">
        <f t="shared" si="6"/>
        <v>0</v>
      </c>
      <c r="H41" s="35">
        <f t="shared" si="3"/>
        <v>0</v>
      </c>
      <c r="I41" s="99">
        <f t="shared" si="4"/>
        <v>0</v>
      </c>
      <c r="J41" s="103">
        <f t="shared" si="7"/>
        <v>0</v>
      </c>
      <c r="K41" s="90" t="str">
        <f t="shared" si="9"/>
        <v/>
      </c>
      <c r="M41" s="2"/>
    </row>
    <row r="42" spans="1:14" x14ac:dyDescent="0.2">
      <c r="A42" s="71">
        <v>10</v>
      </c>
      <c r="B42" s="176"/>
      <c r="C42" s="177"/>
      <c r="D42" s="178"/>
      <c r="E42" s="95">
        <f t="shared" si="0"/>
        <v>0</v>
      </c>
      <c r="F42" s="33">
        <f t="shared" si="5"/>
        <v>0</v>
      </c>
      <c r="G42" s="34">
        <f t="shared" si="6"/>
        <v>0</v>
      </c>
      <c r="H42" s="35">
        <f t="shared" si="3"/>
        <v>0</v>
      </c>
      <c r="I42" s="99">
        <f t="shared" si="4"/>
        <v>0</v>
      </c>
      <c r="J42" s="103">
        <f t="shared" si="7"/>
        <v>0</v>
      </c>
      <c r="K42" s="90" t="str">
        <f t="shared" si="9"/>
        <v/>
      </c>
      <c r="M42" s="2"/>
    </row>
    <row r="43" spans="1:14" x14ac:dyDescent="0.2">
      <c r="A43" s="71">
        <v>11</v>
      </c>
      <c r="B43" s="176"/>
      <c r="C43" s="177"/>
      <c r="D43" s="178"/>
      <c r="E43" s="95">
        <f t="shared" si="0"/>
        <v>0</v>
      </c>
      <c r="F43" s="33">
        <f t="shared" si="5"/>
        <v>0</v>
      </c>
      <c r="G43" s="34">
        <f t="shared" si="6"/>
        <v>0</v>
      </c>
      <c r="H43" s="35">
        <f t="shared" si="3"/>
        <v>0</v>
      </c>
      <c r="I43" s="99">
        <f t="shared" si="4"/>
        <v>0</v>
      </c>
      <c r="J43" s="103">
        <f t="shared" si="7"/>
        <v>0</v>
      </c>
      <c r="K43" s="90" t="str">
        <f t="shared" si="9"/>
        <v/>
      </c>
      <c r="M43" s="2"/>
    </row>
    <row r="44" spans="1:14" x14ac:dyDescent="0.2">
      <c r="A44" s="71">
        <v>12</v>
      </c>
      <c r="B44" s="176"/>
      <c r="C44" s="177"/>
      <c r="D44" s="178"/>
      <c r="E44" s="95">
        <f t="shared" si="0"/>
        <v>0</v>
      </c>
      <c r="F44" s="33">
        <f t="shared" si="5"/>
        <v>0</v>
      </c>
      <c r="G44" s="34">
        <f t="shared" si="6"/>
        <v>0</v>
      </c>
      <c r="H44" s="35">
        <f t="shared" si="3"/>
        <v>0</v>
      </c>
      <c r="I44" s="99">
        <f t="shared" si="4"/>
        <v>0</v>
      </c>
      <c r="J44" s="103">
        <f t="shared" si="7"/>
        <v>0</v>
      </c>
      <c r="K44" s="90" t="str">
        <f t="shared" si="9"/>
        <v/>
      </c>
      <c r="L44" s="3"/>
      <c r="M44" s="2"/>
      <c r="N44" s="3"/>
    </row>
    <row r="45" spans="1:14" x14ac:dyDescent="0.2">
      <c r="A45" s="71">
        <v>13</v>
      </c>
      <c r="B45" s="176"/>
      <c r="C45" s="177"/>
      <c r="D45" s="178"/>
      <c r="E45" s="95">
        <f t="shared" si="0"/>
        <v>0</v>
      </c>
      <c r="F45" s="33">
        <f t="shared" si="5"/>
        <v>0</v>
      </c>
      <c r="G45" s="34">
        <f t="shared" si="6"/>
        <v>0</v>
      </c>
      <c r="H45" s="35">
        <f t="shared" si="3"/>
        <v>0</v>
      </c>
      <c r="I45" s="99">
        <f t="shared" si="4"/>
        <v>0</v>
      </c>
      <c r="J45" s="103">
        <f t="shared" si="7"/>
        <v>0</v>
      </c>
      <c r="K45" s="90" t="str">
        <f t="shared" si="9"/>
        <v/>
      </c>
      <c r="M45" s="2"/>
      <c r="N45" s="3"/>
    </row>
    <row r="46" spans="1:14" x14ac:dyDescent="0.2">
      <c r="A46" s="71">
        <v>14</v>
      </c>
      <c r="B46" s="176"/>
      <c r="C46" s="177"/>
      <c r="D46" s="178"/>
      <c r="E46" s="95">
        <f t="shared" si="0"/>
        <v>0</v>
      </c>
      <c r="F46" s="33">
        <f t="shared" si="5"/>
        <v>0</v>
      </c>
      <c r="G46" s="34">
        <f t="shared" si="6"/>
        <v>0</v>
      </c>
      <c r="H46" s="35">
        <f t="shared" si="3"/>
        <v>0</v>
      </c>
      <c r="I46" s="99">
        <f t="shared" si="4"/>
        <v>0</v>
      </c>
      <c r="J46" s="103">
        <f t="shared" si="7"/>
        <v>0</v>
      </c>
      <c r="K46" s="90" t="str">
        <f t="shared" si="9"/>
        <v/>
      </c>
      <c r="M46" s="2"/>
      <c r="N46" s="3"/>
    </row>
    <row r="47" spans="1:14" x14ac:dyDescent="0.2">
      <c r="A47" s="71">
        <v>15</v>
      </c>
      <c r="B47" s="176"/>
      <c r="C47" s="177"/>
      <c r="D47" s="178"/>
      <c r="E47" s="95">
        <f t="shared" si="0"/>
        <v>0</v>
      </c>
      <c r="F47" s="33">
        <f t="shared" si="5"/>
        <v>0</v>
      </c>
      <c r="G47" s="34">
        <f t="shared" si="6"/>
        <v>0</v>
      </c>
      <c r="H47" s="35">
        <f t="shared" si="3"/>
        <v>0</v>
      </c>
      <c r="I47" s="99">
        <f t="shared" si="4"/>
        <v>0</v>
      </c>
      <c r="J47" s="103">
        <f t="shared" si="7"/>
        <v>0</v>
      </c>
      <c r="K47" s="90" t="str">
        <f t="shared" si="9"/>
        <v/>
      </c>
      <c r="M47" s="2"/>
      <c r="N47" s="3"/>
    </row>
    <row r="48" spans="1:14" x14ac:dyDescent="0.2">
      <c r="A48" s="71">
        <v>16</v>
      </c>
      <c r="B48" s="176"/>
      <c r="C48" s="177"/>
      <c r="D48" s="178"/>
      <c r="E48" s="95">
        <f t="shared" si="0"/>
        <v>0</v>
      </c>
      <c r="F48" s="33">
        <f t="shared" si="5"/>
        <v>0</v>
      </c>
      <c r="G48" s="34">
        <f t="shared" si="6"/>
        <v>0</v>
      </c>
      <c r="H48" s="35">
        <f t="shared" si="3"/>
        <v>0</v>
      </c>
      <c r="I48" s="99">
        <f t="shared" si="4"/>
        <v>0</v>
      </c>
      <c r="J48" s="103">
        <f t="shared" si="7"/>
        <v>0</v>
      </c>
      <c r="K48" s="90" t="str">
        <f t="shared" si="9"/>
        <v/>
      </c>
      <c r="M48" s="2"/>
      <c r="N48" s="3"/>
    </row>
    <row r="49" spans="1:15" x14ac:dyDescent="0.2">
      <c r="A49" s="71">
        <v>17</v>
      </c>
      <c r="B49" s="176"/>
      <c r="C49" s="177"/>
      <c r="D49" s="178"/>
      <c r="E49" s="95">
        <f t="shared" si="0"/>
        <v>0</v>
      </c>
      <c r="F49" s="33">
        <f t="shared" si="5"/>
        <v>0</v>
      </c>
      <c r="G49" s="34">
        <f t="shared" si="6"/>
        <v>0</v>
      </c>
      <c r="H49" s="35">
        <f t="shared" si="3"/>
        <v>0</v>
      </c>
      <c r="I49" s="99">
        <f t="shared" si="4"/>
        <v>0</v>
      </c>
      <c r="J49" s="103">
        <f t="shared" si="7"/>
        <v>0</v>
      </c>
      <c r="K49" s="90" t="str">
        <f t="shared" si="9"/>
        <v/>
      </c>
      <c r="M49" s="2"/>
      <c r="N49" s="3"/>
    </row>
    <row r="50" spans="1:15" x14ac:dyDescent="0.2">
      <c r="A50" s="71">
        <v>18</v>
      </c>
      <c r="B50" s="176"/>
      <c r="C50" s="177"/>
      <c r="D50" s="178"/>
      <c r="E50" s="95">
        <f t="shared" si="0"/>
        <v>0</v>
      </c>
      <c r="F50" s="33">
        <f t="shared" si="5"/>
        <v>0</v>
      </c>
      <c r="G50" s="34">
        <f t="shared" si="6"/>
        <v>0</v>
      </c>
      <c r="H50" s="35">
        <f t="shared" si="3"/>
        <v>0</v>
      </c>
      <c r="I50" s="99">
        <f t="shared" si="4"/>
        <v>0</v>
      </c>
      <c r="J50" s="103">
        <f t="shared" si="7"/>
        <v>0</v>
      </c>
      <c r="K50" s="90" t="str">
        <f t="shared" si="9"/>
        <v/>
      </c>
      <c r="M50" s="2"/>
    </row>
    <row r="51" spans="1:15" x14ac:dyDescent="0.2">
      <c r="A51" s="71">
        <v>19</v>
      </c>
      <c r="B51" s="176"/>
      <c r="C51" s="177"/>
      <c r="D51" s="178"/>
      <c r="E51" s="95">
        <f t="shared" si="0"/>
        <v>0</v>
      </c>
      <c r="F51" s="33">
        <f t="shared" si="5"/>
        <v>0</v>
      </c>
      <c r="G51" s="34">
        <f t="shared" si="6"/>
        <v>0</v>
      </c>
      <c r="H51" s="35">
        <f t="shared" si="3"/>
        <v>0</v>
      </c>
      <c r="I51" s="99">
        <f t="shared" si="4"/>
        <v>0</v>
      </c>
      <c r="J51" s="103">
        <f t="shared" si="7"/>
        <v>0</v>
      </c>
      <c r="K51" s="90" t="str">
        <f t="shared" si="9"/>
        <v/>
      </c>
      <c r="M51" s="2"/>
    </row>
    <row r="52" spans="1:15" x14ac:dyDescent="0.2">
      <c r="A52" s="71">
        <v>20</v>
      </c>
      <c r="B52" s="176"/>
      <c r="C52" s="177"/>
      <c r="D52" s="178"/>
      <c r="E52" s="95">
        <f t="shared" si="0"/>
        <v>0</v>
      </c>
      <c r="F52" s="33">
        <f t="shared" si="5"/>
        <v>0</v>
      </c>
      <c r="G52" s="34">
        <f t="shared" si="6"/>
        <v>0</v>
      </c>
      <c r="H52" s="35">
        <f t="shared" si="3"/>
        <v>0</v>
      </c>
      <c r="I52" s="99">
        <f t="shared" si="4"/>
        <v>0</v>
      </c>
      <c r="J52" s="103">
        <f t="shared" si="7"/>
        <v>0</v>
      </c>
      <c r="K52" s="90" t="str">
        <f t="shared" si="9"/>
        <v/>
      </c>
      <c r="M52" s="2"/>
    </row>
    <row r="53" spans="1:15" x14ac:dyDescent="0.2">
      <c r="A53" s="71">
        <v>21</v>
      </c>
      <c r="B53" s="176"/>
      <c r="C53" s="177"/>
      <c r="D53" s="178"/>
      <c r="E53" s="95">
        <f t="shared" si="0"/>
        <v>0</v>
      </c>
      <c r="F53" s="33">
        <f t="shared" si="5"/>
        <v>0</v>
      </c>
      <c r="G53" s="34">
        <f t="shared" si="6"/>
        <v>0</v>
      </c>
      <c r="H53" s="35">
        <f t="shared" si="3"/>
        <v>0</v>
      </c>
      <c r="I53" s="99">
        <f t="shared" si="4"/>
        <v>0</v>
      </c>
      <c r="J53" s="103">
        <f t="shared" si="7"/>
        <v>0</v>
      </c>
      <c r="K53" s="90" t="str">
        <f t="shared" si="9"/>
        <v/>
      </c>
      <c r="M53" s="2"/>
    </row>
    <row r="54" spans="1:15" x14ac:dyDescent="0.2">
      <c r="A54" s="71">
        <v>22</v>
      </c>
      <c r="B54" s="176"/>
      <c r="C54" s="177"/>
      <c r="D54" s="178"/>
      <c r="E54" s="95">
        <f t="shared" si="0"/>
        <v>0</v>
      </c>
      <c r="F54" s="33">
        <f t="shared" si="5"/>
        <v>0</v>
      </c>
      <c r="G54" s="34">
        <f t="shared" si="6"/>
        <v>0</v>
      </c>
      <c r="H54" s="35">
        <f t="shared" si="3"/>
        <v>0</v>
      </c>
      <c r="I54" s="99">
        <f t="shared" si="4"/>
        <v>0</v>
      </c>
      <c r="J54" s="103">
        <f t="shared" si="7"/>
        <v>0</v>
      </c>
      <c r="K54" s="90" t="str">
        <f t="shared" si="9"/>
        <v/>
      </c>
      <c r="M54" s="2"/>
    </row>
    <row r="55" spans="1:15" x14ac:dyDescent="0.2">
      <c r="A55" s="71">
        <v>23</v>
      </c>
      <c r="B55" s="176"/>
      <c r="C55" s="177"/>
      <c r="D55" s="178"/>
      <c r="E55" s="95">
        <f t="shared" si="0"/>
        <v>0</v>
      </c>
      <c r="F55" s="33">
        <f t="shared" si="5"/>
        <v>0</v>
      </c>
      <c r="G55" s="34">
        <f t="shared" si="6"/>
        <v>0</v>
      </c>
      <c r="H55" s="35">
        <f t="shared" si="3"/>
        <v>0</v>
      </c>
      <c r="I55" s="99">
        <f t="shared" si="4"/>
        <v>0</v>
      </c>
      <c r="J55" s="103">
        <f t="shared" si="7"/>
        <v>0</v>
      </c>
      <c r="K55" s="90" t="str">
        <f t="shared" si="9"/>
        <v/>
      </c>
      <c r="L55" s="3"/>
      <c r="M55" s="2"/>
      <c r="N55" s="3"/>
      <c r="O55" s="3"/>
    </row>
    <row r="56" spans="1:15" x14ac:dyDescent="0.2">
      <c r="A56" s="71">
        <v>24</v>
      </c>
      <c r="B56" s="176"/>
      <c r="C56" s="177"/>
      <c r="D56" s="178"/>
      <c r="E56" s="95">
        <f t="shared" si="0"/>
        <v>0</v>
      </c>
      <c r="F56" s="33">
        <f t="shared" si="5"/>
        <v>0</v>
      </c>
      <c r="G56" s="34">
        <f t="shared" si="6"/>
        <v>0</v>
      </c>
      <c r="H56" s="35">
        <f t="shared" si="3"/>
        <v>0</v>
      </c>
      <c r="I56" s="99">
        <f t="shared" si="4"/>
        <v>0</v>
      </c>
      <c r="J56" s="103">
        <f t="shared" si="7"/>
        <v>0</v>
      </c>
      <c r="K56" s="90" t="str">
        <f t="shared" si="9"/>
        <v/>
      </c>
      <c r="L56" s="3"/>
      <c r="M56" s="2"/>
    </row>
    <row r="57" spans="1:15" x14ac:dyDescent="0.2">
      <c r="A57" s="71">
        <v>25</v>
      </c>
      <c r="B57" s="176"/>
      <c r="C57" s="177"/>
      <c r="D57" s="178"/>
      <c r="E57" s="95">
        <f t="shared" si="0"/>
        <v>0</v>
      </c>
      <c r="F57" s="33">
        <f t="shared" si="5"/>
        <v>0</v>
      </c>
      <c r="G57" s="34">
        <f t="shared" si="6"/>
        <v>0</v>
      </c>
      <c r="H57" s="35">
        <f t="shared" si="3"/>
        <v>0</v>
      </c>
      <c r="I57" s="99">
        <f t="shared" si="4"/>
        <v>0</v>
      </c>
      <c r="J57" s="103">
        <f t="shared" si="7"/>
        <v>0</v>
      </c>
      <c r="K57" s="90" t="str">
        <f t="shared" si="9"/>
        <v/>
      </c>
      <c r="L57" s="91"/>
      <c r="M57" s="2"/>
      <c r="N57" s="3"/>
      <c r="O57" s="3"/>
    </row>
    <row r="58" spans="1:15" x14ac:dyDescent="0.2">
      <c r="A58" s="71">
        <v>26</v>
      </c>
      <c r="B58" s="30"/>
      <c r="C58" s="31"/>
      <c r="D58" s="32"/>
      <c r="E58" s="95">
        <f t="shared" si="0"/>
        <v>0</v>
      </c>
      <c r="F58" s="33">
        <f t="shared" si="5"/>
        <v>0</v>
      </c>
      <c r="G58" s="34">
        <f t="shared" si="6"/>
        <v>0</v>
      </c>
      <c r="H58" s="35">
        <f t="shared" si="3"/>
        <v>0</v>
      </c>
      <c r="I58" s="99">
        <f t="shared" si="4"/>
        <v>0</v>
      </c>
      <c r="J58" s="103">
        <f t="shared" si="7"/>
        <v>0</v>
      </c>
      <c r="K58" s="90" t="str">
        <f t="shared" si="9"/>
        <v/>
      </c>
      <c r="L58" s="3"/>
      <c r="M58" s="2"/>
      <c r="N58" s="3"/>
      <c r="O58" s="3"/>
    </row>
    <row r="59" spans="1:15" x14ac:dyDescent="0.2">
      <c r="A59" s="71">
        <v>27</v>
      </c>
      <c r="B59" s="30"/>
      <c r="C59" s="31"/>
      <c r="D59" s="32"/>
      <c r="E59" s="95">
        <f t="shared" si="0"/>
        <v>0</v>
      </c>
      <c r="F59" s="33">
        <f t="shared" si="5"/>
        <v>0</v>
      </c>
      <c r="G59" s="34">
        <f t="shared" si="6"/>
        <v>0</v>
      </c>
      <c r="H59" s="35">
        <f t="shared" si="3"/>
        <v>0</v>
      </c>
      <c r="I59" s="99">
        <f t="shared" si="4"/>
        <v>0</v>
      </c>
      <c r="J59" s="103">
        <f t="shared" si="7"/>
        <v>0</v>
      </c>
      <c r="K59" s="90" t="str">
        <f t="shared" si="9"/>
        <v/>
      </c>
    </row>
    <row r="60" spans="1:15" x14ac:dyDescent="0.2">
      <c r="A60" s="71">
        <v>28</v>
      </c>
      <c r="B60" s="30"/>
      <c r="C60" s="31"/>
      <c r="D60" s="32"/>
      <c r="E60" s="95">
        <f t="shared" si="0"/>
        <v>0</v>
      </c>
      <c r="F60" s="33">
        <f t="shared" si="5"/>
        <v>0</v>
      </c>
      <c r="G60" s="34">
        <f t="shared" si="6"/>
        <v>0</v>
      </c>
      <c r="H60" s="35">
        <f t="shared" si="3"/>
        <v>0</v>
      </c>
      <c r="I60" s="99">
        <f t="shared" si="4"/>
        <v>0</v>
      </c>
      <c r="J60" s="103">
        <f t="shared" si="7"/>
        <v>0</v>
      </c>
      <c r="K60" s="90" t="str">
        <f t="shared" si="9"/>
        <v/>
      </c>
    </row>
    <row r="61" spans="1:15" x14ac:dyDescent="0.2">
      <c r="A61" s="71">
        <v>29</v>
      </c>
      <c r="B61" s="30"/>
      <c r="C61" s="31"/>
      <c r="D61" s="32"/>
      <c r="E61" s="95">
        <f t="shared" si="0"/>
        <v>0</v>
      </c>
      <c r="F61" s="33">
        <f t="shared" si="5"/>
        <v>0</v>
      </c>
      <c r="G61" s="34">
        <f t="shared" si="6"/>
        <v>0</v>
      </c>
      <c r="H61" s="35">
        <f t="shared" si="3"/>
        <v>0</v>
      </c>
      <c r="I61" s="99">
        <f t="shared" si="4"/>
        <v>0</v>
      </c>
      <c r="J61" s="103">
        <f t="shared" si="7"/>
        <v>0</v>
      </c>
      <c r="K61" s="90" t="str">
        <f t="shared" si="9"/>
        <v/>
      </c>
    </row>
    <row r="62" spans="1:15" x14ac:dyDescent="0.2">
      <c r="A62" s="71">
        <v>30</v>
      </c>
      <c r="B62" s="30"/>
      <c r="C62" s="31"/>
      <c r="D62" s="32"/>
      <c r="E62" s="95">
        <f t="shared" si="0"/>
        <v>0</v>
      </c>
      <c r="F62" s="33">
        <f t="shared" si="5"/>
        <v>0</v>
      </c>
      <c r="G62" s="34">
        <f t="shared" si="6"/>
        <v>0</v>
      </c>
      <c r="H62" s="35">
        <f t="shared" si="3"/>
        <v>0</v>
      </c>
      <c r="I62" s="99">
        <f t="shared" si="4"/>
        <v>0</v>
      </c>
      <c r="J62" s="103">
        <f t="shared" si="7"/>
        <v>0</v>
      </c>
      <c r="K62" s="90" t="str">
        <f t="shared" si="9"/>
        <v/>
      </c>
    </row>
    <row r="63" spans="1:15" ht="12.75" customHeight="1" x14ac:dyDescent="0.2">
      <c r="A63" s="71">
        <v>31</v>
      </c>
      <c r="B63" s="30"/>
      <c r="C63" s="31"/>
      <c r="D63" s="32"/>
      <c r="E63" s="95">
        <f t="shared" si="0"/>
        <v>0</v>
      </c>
      <c r="F63" s="33">
        <f t="shared" si="5"/>
        <v>0</v>
      </c>
      <c r="G63" s="34">
        <f t="shared" si="6"/>
        <v>0</v>
      </c>
      <c r="H63" s="35">
        <f t="shared" si="3"/>
        <v>0</v>
      </c>
      <c r="I63" s="99">
        <f t="shared" si="4"/>
        <v>0</v>
      </c>
      <c r="J63" s="103">
        <f t="shared" si="7"/>
        <v>0</v>
      </c>
      <c r="K63" s="90" t="str">
        <f t="shared" si="9"/>
        <v/>
      </c>
    </row>
    <row r="64" spans="1:15" s="92" customFormat="1" ht="22.5" customHeight="1" thickBot="1" x14ac:dyDescent="0.25">
      <c r="A64" s="72" t="s">
        <v>19</v>
      </c>
      <c r="B64" s="82">
        <f>SUM(B33:B63)</f>
        <v>0</v>
      </c>
      <c r="C64" s="83">
        <f>SUM(C33:C63)</f>
        <v>0</v>
      </c>
      <c r="D64" s="84">
        <f>SUM(D33:D63)</f>
        <v>0</v>
      </c>
      <c r="E64" s="96">
        <f t="shared" ref="E64:J64" si="10">ROUND(SUM(E33:E63)*2,1)/2</f>
        <v>0</v>
      </c>
      <c r="F64" s="36">
        <f t="shared" si="10"/>
        <v>0</v>
      </c>
      <c r="G64" s="37">
        <f t="shared" si="10"/>
        <v>0</v>
      </c>
      <c r="H64" s="38">
        <f t="shared" si="10"/>
        <v>0</v>
      </c>
      <c r="I64" s="100">
        <f t="shared" si="10"/>
        <v>0</v>
      </c>
      <c r="J64" s="104">
        <f t="shared" si="10"/>
        <v>0</v>
      </c>
      <c r="K64" s="90"/>
    </row>
    <row r="65" spans="1:11" ht="13.5" thickTop="1" x14ac:dyDescent="0.2">
      <c r="A65" s="42" t="s">
        <v>42</v>
      </c>
      <c r="B65" s="40"/>
      <c r="C65" s="40"/>
      <c r="D65" s="40"/>
      <c r="E65" s="40"/>
      <c r="F65" s="40"/>
      <c r="G65" s="40"/>
      <c r="H65" s="40"/>
      <c r="I65" s="40"/>
      <c r="J65" s="40"/>
      <c r="K65" s="90"/>
    </row>
    <row r="66" spans="1:11" x14ac:dyDescent="0.2">
      <c r="A66" s="42" t="s">
        <v>31</v>
      </c>
      <c r="B66" s="40"/>
      <c r="C66" s="40"/>
      <c r="D66" s="40"/>
      <c r="E66" s="40"/>
      <c r="F66" s="40"/>
      <c r="G66" s="40"/>
      <c r="H66" s="40"/>
      <c r="I66" s="40"/>
      <c r="J66" s="40"/>
      <c r="K66" s="90"/>
    </row>
    <row r="67" spans="1:11" ht="17.25" customHeight="1" x14ac:dyDescent="0.2">
      <c r="A67" s="42" t="s">
        <v>40</v>
      </c>
      <c r="B67" s="40"/>
      <c r="C67" s="40"/>
      <c r="D67" s="40"/>
      <c r="E67" s="40"/>
      <c r="F67" s="40"/>
      <c r="G67" s="40"/>
      <c r="H67" s="40"/>
      <c r="I67" s="40"/>
      <c r="J67" s="40"/>
      <c r="K67" s="90"/>
    </row>
    <row r="68" spans="1:11" x14ac:dyDescent="0.2">
      <c r="A68" s="40" t="s">
        <v>36</v>
      </c>
      <c r="B68" s="40"/>
      <c r="C68" s="40"/>
      <c r="D68" s="40"/>
      <c r="E68" s="40"/>
      <c r="F68" s="40"/>
      <c r="G68" s="40"/>
      <c r="H68" s="40"/>
      <c r="I68" s="40"/>
      <c r="J68" s="40"/>
      <c r="K68" s="90"/>
    </row>
    <row r="69" spans="1:11" x14ac:dyDescent="0.2">
      <c r="A69" s="40" t="s">
        <v>33</v>
      </c>
      <c r="B69" s="40"/>
      <c r="C69" s="73"/>
      <c r="D69" s="40"/>
      <c r="E69" s="73"/>
      <c r="F69" s="40"/>
      <c r="G69" s="40"/>
      <c r="H69" s="40"/>
      <c r="I69" s="40"/>
      <c r="J69" s="40"/>
      <c r="K69" s="90"/>
    </row>
    <row r="70" spans="1:11" x14ac:dyDescent="0.2">
      <c r="A70" s="179" t="s">
        <v>81</v>
      </c>
      <c r="B70" s="40"/>
      <c r="C70" s="40"/>
      <c r="D70" s="40"/>
      <c r="E70" s="40"/>
      <c r="F70" s="40"/>
      <c r="G70" s="40"/>
      <c r="H70" s="40"/>
      <c r="I70" s="40"/>
      <c r="J70" s="40"/>
      <c r="K70" s="90"/>
    </row>
    <row r="71" spans="1:11" x14ac:dyDescent="0.2">
      <c r="A71" s="179" t="s">
        <v>82</v>
      </c>
      <c r="B71" s="40"/>
      <c r="C71" s="40"/>
      <c r="D71" s="40"/>
      <c r="E71" s="40"/>
      <c r="F71" s="40"/>
      <c r="G71" s="40"/>
      <c r="H71" s="40"/>
      <c r="I71" s="40"/>
      <c r="J71" s="40"/>
      <c r="K71" s="90"/>
    </row>
    <row r="72" spans="1:11" x14ac:dyDescent="0.2">
      <c r="A72" s="74" t="s">
        <v>59</v>
      </c>
      <c r="B72" s="40"/>
      <c r="C72" s="40"/>
      <c r="D72" s="40"/>
      <c r="E72" s="40"/>
      <c r="F72" s="40"/>
      <c r="G72" s="40"/>
      <c r="H72" s="40"/>
      <c r="I72" s="40"/>
      <c r="J72" s="40"/>
      <c r="K72" s="90"/>
    </row>
    <row r="73" spans="1:11" x14ac:dyDescent="0.2">
      <c r="A73" s="40" t="s">
        <v>39</v>
      </c>
      <c r="B73" s="40"/>
      <c r="C73" s="40"/>
      <c r="D73" s="40"/>
      <c r="E73" s="40"/>
      <c r="F73" s="40"/>
      <c r="G73" s="40"/>
      <c r="H73" s="40"/>
      <c r="I73" s="40"/>
      <c r="J73" s="40"/>
      <c r="K73" s="90"/>
    </row>
    <row r="74" spans="1:11" ht="17.25" customHeight="1" x14ac:dyDescent="0.2">
      <c r="A74" s="42" t="s">
        <v>27</v>
      </c>
      <c r="B74" s="40"/>
      <c r="C74" s="40"/>
      <c r="D74" s="40"/>
      <c r="E74" s="40"/>
      <c r="F74" s="40"/>
      <c r="G74" s="40"/>
      <c r="H74" s="40"/>
      <c r="I74" s="40"/>
      <c r="J74" s="40"/>
      <c r="K74" s="90"/>
    </row>
    <row r="75" spans="1:11" ht="13.5" x14ac:dyDescent="0.2">
      <c r="A75" s="105" t="s">
        <v>57</v>
      </c>
      <c r="B75" s="40" t="s">
        <v>26</v>
      </c>
      <c r="C75" s="40"/>
      <c r="D75" s="40"/>
      <c r="E75" s="40"/>
      <c r="F75" s="40"/>
      <c r="G75" s="40"/>
      <c r="H75" s="40"/>
      <c r="I75" s="40"/>
      <c r="J75" s="40"/>
      <c r="K75" s="90"/>
    </row>
    <row r="76" spans="1:11" ht="13.5" x14ac:dyDescent="0.2">
      <c r="A76" s="54" t="s">
        <v>58</v>
      </c>
      <c r="B76" s="40" t="s">
        <v>25</v>
      </c>
      <c r="C76" s="40"/>
      <c r="D76" s="40"/>
      <c r="E76" s="40"/>
      <c r="F76" s="40"/>
      <c r="G76" s="40"/>
      <c r="H76" s="40"/>
      <c r="I76" s="40"/>
      <c r="J76" s="40"/>
      <c r="K76" s="90"/>
    </row>
    <row r="78" spans="1:11" x14ac:dyDescent="0.2">
      <c r="A78" s="40" t="s">
        <v>64</v>
      </c>
      <c r="B78" s="40"/>
      <c r="C78" s="40"/>
    </row>
    <row r="79" spans="1:11" x14ac:dyDescent="0.2">
      <c r="A79" s="40" t="s">
        <v>60</v>
      </c>
      <c r="B79" s="81">
        <v>1.95</v>
      </c>
    </row>
    <row r="80" spans="1:11" x14ac:dyDescent="0.2">
      <c r="A80" s="40" t="s">
        <v>63</v>
      </c>
      <c r="B80" s="81">
        <v>3.85</v>
      </c>
    </row>
    <row r="81" spans="1:2" x14ac:dyDescent="0.2">
      <c r="A81" s="40" t="s">
        <v>62</v>
      </c>
      <c r="B81" s="81">
        <v>5.75</v>
      </c>
    </row>
    <row r="82" spans="1:2" x14ac:dyDescent="0.2">
      <c r="A82" s="40" t="s">
        <v>61</v>
      </c>
      <c r="B82" s="81">
        <v>7.65</v>
      </c>
    </row>
  </sheetData>
  <sheetProtection algorithmName="SHA-512" hashValue="Clq0x4LF5XjKjTnfyznqb7XHNA8FE27Gaiki5gz0+zLPFoEqfw3eEZiF/K2x4sAUFfOEVUHpeTpHCQh0zF1HGQ==" saltValue="Vj6rN2beDu04UEwfhJ47hA==" spinCount="100000" sheet="1" objects="1" scenarios="1"/>
  <mergeCells count="1">
    <mergeCell ref="I10:J10"/>
  </mergeCells>
  <conditionalFormatting sqref="J60">
    <cfRule type="containsErrors" dxfId="3" priority="6">
      <formula>ISERROR(J60)</formula>
    </cfRule>
  </conditionalFormatting>
  <conditionalFormatting sqref="J33:J63">
    <cfRule type="containsErrors" dxfId="2" priority="5">
      <formula>ISERROR(J33)</formula>
    </cfRule>
  </conditionalFormatting>
  <conditionalFormatting sqref="C15">
    <cfRule type="cellIs" dxfId="1" priority="4" operator="equal">
      <formula>"Die Zelle B15 muss zwingend ausgefüllt werden!"</formula>
    </cfRule>
  </conditionalFormatting>
  <conditionalFormatting sqref="E33:E63">
    <cfRule type="cellIs" dxfId="0" priority="1" operator="equal">
      <formula>"siehe rechts!"</formula>
    </cfRule>
  </conditionalFormatting>
  <hyperlinks>
    <hyperlink ref="A71" r:id="rId1" xr:uid="{00000000-0004-0000-0100-000000000000}"/>
    <hyperlink ref="A70" r:id="rId2" xr:uid="{00000000-0004-0000-0100-000001000000}"/>
  </hyperlinks>
  <pageMargins left="0.55118110236220474" right="0.39370078740157483" top="0.51181102362204722" bottom="0.39370078740157483" header="0.51181102362204722" footer="0.51181102362204722"/>
  <pageSetup paperSize="9" scale="82" fitToHeight="2" orientation="portrait"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2:U22"/>
  <sheetViews>
    <sheetView topLeftCell="B1" workbookViewId="0">
      <selection activeCell="B1" sqref="B1"/>
    </sheetView>
  </sheetViews>
  <sheetFormatPr baseColWidth="10" defaultRowHeight="15" x14ac:dyDescent="0.25"/>
  <cols>
    <col min="1" max="1" width="5.42578125" style="4" hidden="1" customWidth="1"/>
    <col min="2" max="21" width="4.28515625" style="4" customWidth="1"/>
    <col min="22" max="16384" width="11.42578125" style="4"/>
  </cols>
  <sheetData>
    <row r="2" spans="2:21" ht="15.75" x14ac:dyDescent="0.25">
      <c r="B2" s="29" t="s">
        <v>52</v>
      </c>
    </row>
    <row r="3" spans="2:21" ht="20.25" customHeight="1" thickBot="1" x14ac:dyDescent="0.3">
      <c r="B3" s="10" t="s">
        <v>50</v>
      </c>
    </row>
    <row r="4" spans="2:21" x14ac:dyDescent="0.25">
      <c r="B4" s="27" t="s">
        <v>49</v>
      </c>
      <c r="C4" s="9"/>
      <c r="D4" s="9"/>
      <c r="E4" s="9"/>
      <c r="F4" s="9"/>
      <c r="G4" s="9"/>
      <c r="H4" s="9"/>
      <c r="I4" s="9"/>
      <c r="J4" s="9"/>
      <c r="K4" s="9"/>
      <c r="L4" s="9"/>
      <c r="M4" s="9"/>
      <c r="N4" s="9"/>
      <c r="O4" s="9"/>
      <c r="P4" s="9"/>
      <c r="Q4" s="9"/>
      <c r="R4" s="9"/>
      <c r="S4" s="110"/>
      <c r="T4" s="9"/>
      <c r="U4" s="26"/>
    </row>
    <row r="5" spans="2:21" x14ac:dyDescent="0.25">
      <c r="B5" s="25"/>
      <c r="C5" s="24"/>
      <c r="D5" s="24"/>
      <c r="E5" s="24"/>
      <c r="F5" s="24"/>
      <c r="G5" s="24"/>
      <c r="H5" s="24"/>
      <c r="I5" s="24"/>
      <c r="J5" s="24"/>
      <c r="K5" s="24"/>
      <c r="L5" s="24"/>
      <c r="M5" s="24"/>
      <c r="N5" s="24"/>
      <c r="O5" s="24"/>
      <c r="P5" s="24"/>
      <c r="Q5" s="24"/>
      <c r="R5" s="24"/>
      <c r="S5" s="111"/>
      <c r="T5" s="24"/>
      <c r="U5" s="23"/>
    </row>
    <row r="6" spans="2:21" x14ac:dyDescent="0.25">
      <c r="B6" s="22" t="s">
        <v>48</v>
      </c>
      <c r="C6" s="8"/>
      <c r="D6" s="8"/>
      <c r="E6" s="8"/>
      <c r="F6" s="8"/>
      <c r="G6" s="8"/>
      <c r="H6" s="8"/>
      <c r="I6" s="8"/>
      <c r="J6" s="8"/>
      <c r="K6" s="8"/>
      <c r="L6" s="8"/>
      <c r="M6" s="8"/>
      <c r="N6" s="8"/>
      <c r="O6" s="8"/>
      <c r="P6" s="8"/>
      <c r="Q6" s="8"/>
      <c r="R6" s="8"/>
      <c r="S6" s="112"/>
      <c r="T6" s="8"/>
      <c r="U6" s="21"/>
    </row>
    <row r="7" spans="2:21" x14ac:dyDescent="0.25">
      <c r="B7" s="20"/>
      <c r="C7" s="19"/>
      <c r="D7" s="19"/>
      <c r="E7" s="19"/>
      <c r="F7" s="19"/>
      <c r="G7" s="19"/>
      <c r="H7" s="19"/>
      <c r="I7" s="19"/>
      <c r="J7" s="19"/>
      <c r="K7" s="19"/>
      <c r="L7" s="19"/>
      <c r="M7" s="19"/>
      <c r="N7" s="19"/>
      <c r="O7" s="19"/>
      <c r="P7" s="19"/>
      <c r="Q7" s="19"/>
      <c r="R7" s="19"/>
      <c r="S7" s="113"/>
      <c r="T7" s="19"/>
      <c r="U7" s="18"/>
    </row>
    <row r="8" spans="2:21" ht="23.25" customHeight="1" x14ac:dyDescent="0.25">
      <c r="B8" s="117" t="s">
        <v>1</v>
      </c>
      <c r="C8" s="17"/>
      <c r="D8" s="17"/>
      <c r="E8" s="17"/>
      <c r="F8" s="17"/>
      <c r="G8" s="17"/>
      <c r="H8" s="17"/>
      <c r="I8" s="17"/>
      <c r="J8" s="17"/>
      <c r="K8" s="17"/>
      <c r="L8" s="17"/>
      <c r="M8" s="17"/>
      <c r="N8" s="17"/>
      <c r="O8" s="17"/>
      <c r="P8" s="17"/>
      <c r="Q8" s="17"/>
      <c r="R8" s="17"/>
      <c r="S8" s="114"/>
      <c r="T8" s="17"/>
      <c r="U8" s="16"/>
    </row>
    <row r="9" spans="2:21" ht="18.75" customHeight="1" x14ac:dyDescent="0.25">
      <c r="B9" s="15" t="s">
        <v>1</v>
      </c>
      <c r="C9" s="181" t="s">
        <v>1</v>
      </c>
      <c r="D9" s="181"/>
      <c r="E9" s="181"/>
      <c r="F9" s="181"/>
      <c r="G9" s="6"/>
      <c r="H9" s="6"/>
      <c r="I9" s="6"/>
      <c r="J9" s="6"/>
      <c r="K9" s="6"/>
      <c r="L9" s="6"/>
      <c r="M9" s="6"/>
      <c r="N9" s="6"/>
      <c r="O9" s="6"/>
      <c r="P9" s="6"/>
      <c r="Q9" s="6"/>
      <c r="R9" s="6"/>
      <c r="S9" s="115"/>
      <c r="T9" s="6"/>
      <c r="U9" s="14"/>
    </row>
    <row r="10" spans="2:21" ht="7.5" customHeight="1" thickBot="1" x14ac:dyDescent="0.3">
      <c r="B10" s="13"/>
      <c r="C10" s="182"/>
      <c r="D10" s="182"/>
      <c r="E10" s="182"/>
      <c r="F10" s="182"/>
      <c r="G10" s="12"/>
      <c r="H10" s="12"/>
      <c r="I10" s="12"/>
      <c r="J10" s="12"/>
      <c r="K10" s="12"/>
      <c r="L10" s="12"/>
      <c r="M10" s="12"/>
      <c r="N10" s="12"/>
      <c r="O10" s="12"/>
      <c r="P10" s="12"/>
      <c r="Q10" s="12"/>
      <c r="R10" s="12"/>
      <c r="S10" s="116"/>
      <c r="T10" s="109"/>
      <c r="U10" s="11"/>
    </row>
    <row r="11" spans="2:21" x14ac:dyDescent="0.25">
      <c r="B11" s="28" t="s">
        <v>51</v>
      </c>
      <c r="G11" s="4">
        <v>6</v>
      </c>
      <c r="M11" s="4">
        <v>12</v>
      </c>
      <c r="S11" s="4">
        <v>18</v>
      </c>
      <c r="U11" s="4">
        <v>20</v>
      </c>
    </row>
    <row r="12" spans="2:21" ht="23.25" customHeight="1" x14ac:dyDescent="0.25"/>
    <row r="13" spans="2:21" ht="15.75" thickBot="1" x14ac:dyDescent="0.3">
      <c r="B13" s="10" t="s">
        <v>47</v>
      </c>
    </row>
    <row r="14" spans="2:21" ht="7.5" customHeight="1" x14ac:dyDescent="0.25">
      <c r="B14" s="9"/>
      <c r="D14" s="183" t="s">
        <v>46</v>
      </c>
      <c r="E14" s="183"/>
      <c r="F14" s="183"/>
      <c r="G14" s="183"/>
      <c r="H14" s="183"/>
      <c r="I14" s="183"/>
      <c r="J14" s="183"/>
      <c r="K14" s="183"/>
      <c r="L14" s="183"/>
      <c r="M14" s="183"/>
      <c r="N14" s="183"/>
      <c r="O14" s="183"/>
      <c r="P14" s="183"/>
      <c r="Q14" s="183"/>
      <c r="R14" s="183"/>
      <c r="S14" s="183"/>
      <c r="T14" s="183"/>
      <c r="U14" s="183"/>
    </row>
    <row r="15" spans="2:21" ht="7.5" customHeight="1" x14ac:dyDescent="0.25">
      <c r="B15" s="8"/>
      <c r="D15" s="183"/>
      <c r="E15" s="183"/>
      <c r="F15" s="183"/>
      <c r="G15" s="183"/>
      <c r="H15" s="183"/>
      <c r="I15" s="183"/>
      <c r="J15" s="183"/>
      <c r="K15" s="183"/>
      <c r="L15" s="183"/>
      <c r="M15" s="183"/>
      <c r="N15" s="183"/>
      <c r="O15" s="183"/>
      <c r="P15" s="183"/>
      <c r="Q15" s="183"/>
      <c r="R15" s="183"/>
      <c r="S15" s="183"/>
      <c r="T15" s="183"/>
      <c r="U15" s="183"/>
    </row>
    <row r="16" spans="2:21" x14ac:dyDescent="0.25">
      <c r="B16" s="7"/>
      <c r="D16" s="183" t="s">
        <v>45</v>
      </c>
      <c r="E16" s="183"/>
      <c r="F16" s="183"/>
      <c r="G16" s="183"/>
      <c r="H16" s="183"/>
      <c r="I16" s="183"/>
      <c r="J16" s="183"/>
      <c r="K16" s="183"/>
      <c r="L16" s="183"/>
      <c r="M16" s="183"/>
      <c r="N16" s="183"/>
      <c r="O16" s="183"/>
      <c r="P16" s="183"/>
      <c r="Q16" s="183"/>
      <c r="R16" s="183"/>
      <c r="S16" s="183"/>
      <c r="T16" s="183"/>
      <c r="U16" s="183"/>
    </row>
    <row r="17" spans="2:21" x14ac:dyDescent="0.25">
      <c r="B17" s="6"/>
      <c r="D17" s="185" t="s">
        <v>53</v>
      </c>
      <c r="E17" s="185"/>
      <c r="F17" s="185"/>
      <c r="G17" s="185"/>
      <c r="H17" s="185"/>
      <c r="I17" s="185"/>
      <c r="J17" s="185"/>
      <c r="K17" s="185"/>
      <c r="L17" s="185"/>
      <c r="M17" s="185"/>
      <c r="N17" s="185"/>
      <c r="O17" s="185"/>
      <c r="P17" s="185"/>
      <c r="Q17" s="185"/>
      <c r="R17" s="185"/>
      <c r="S17" s="185"/>
      <c r="T17" s="185"/>
      <c r="U17" s="185"/>
    </row>
    <row r="18" spans="2:21" ht="15.75" thickBot="1" x14ac:dyDescent="0.3">
      <c r="B18" s="5"/>
      <c r="D18" s="185" t="s">
        <v>54</v>
      </c>
      <c r="E18" s="185"/>
      <c r="F18" s="185"/>
      <c r="G18" s="185"/>
      <c r="H18" s="185"/>
      <c r="I18" s="185"/>
      <c r="J18" s="185"/>
      <c r="K18" s="185"/>
      <c r="L18" s="185"/>
      <c r="M18" s="185"/>
      <c r="N18" s="185"/>
      <c r="O18" s="185"/>
      <c r="P18" s="185"/>
      <c r="Q18" s="185"/>
      <c r="R18" s="185"/>
      <c r="S18" s="185"/>
      <c r="T18" s="185"/>
      <c r="U18" s="185"/>
    </row>
    <row r="19" spans="2:21" ht="23.25" customHeight="1" x14ac:dyDescent="0.25"/>
    <row r="20" spans="2:21" ht="78" customHeight="1" x14ac:dyDescent="0.25">
      <c r="B20" s="184" t="s">
        <v>44</v>
      </c>
      <c r="C20" s="184"/>
      <c r="D20" s="184"/>
      <c r="E20" s="184"/>
      <c r="F20" s="184"/>
      <c r="G20" s="184"/>
      <c r="H20" s="184"/>
      <c r="I20" s="184"/>
      <c r="J20" s="184"/>
      <c r="K20" s="184"/>
      <c r="L20" s="184"/>
      <c r="M20" s="184"/>
      <c r="N20" s="184"/>
      <c r="O20" s="184"/>
      <c r="P20" s="184"/>
      <c r="Q20" s="184"/>
      <c r="R20" s="184"/>
      <c r="S20" s="184"/>
      <c r="T20" s="184"/>
      <c r="U20" s="184"/>
    </row>
    <row r="21" spans="2:21" ht="81.75" customHeight="1" x14ac:dyDescent="0.25">
      <c r="B21" s="184" t="s">
        <v>83</v>
      </c>
      <c r="C21" s="184"/>
      <c r="D21" s="184"/>
      <c r="E21" s="184"/>
      <c r="F21" s="184"/>
      <c r="G21" s="184"/>
      <c r="H21" s="184"/>
      <c r="I21" s="184"/>
      <c r="J21" s="184"/>
      <c r="K21" s="184"/>
      <c r="L21" s="184"/>
      <c r="M21" s="184"/>
      <c r="N21" s="184"/>
      <c r="O21" s="184"/>
      <c r="P21" s="184"/>
      <c r="Q21" s="184"/>
      <c r="R21" s="184"/>
      <c r="S21" s="184"/>
      <c r="T21" s="184"/>
      <c r="U21" s="184"/>
    </row>
    <row r="22" spans="2:21" ht="39" customHeight="1" x14ac:dyDescent="0.25">
      <c r="B22" s="184" t="s">
        <v>43</v>
      </c>
      <c r="C22" s="184"/>
      <c r="D22" s="184"/>
      <c r="E22" s="184"/>
      <c r="F22" s="184"/>
      <c r="G22" s="184"/>
      <c r="H22" s="184"/>
      <c r="I22" s="184"/>
      <c r="J22" s="184"/>
      <c r="K22" s="184"/>
      <c r="L22" s="184"/>
      <c r="M22" s="184"/>
      <c r="N22" s="184"/>
      <c r="O22" s="184"/>
      <c r="P22" s="184"/>
      <c r="Q22" s="184"/>
      <c r="R22" s="184"/>
      <c r="S22" s="184"/>
      <c r="T22" s="184"/>
      <c r="U22" s="184"/>
    </row>
  </sheetData>
  <mergeCells count="8">
    <mergeCell ref="C9:F10"/>
    <mergeCell ref="D14:U15"/>
    <mergeCell ref="B22:U22"/>
    <mergeCell ref="D16:U16"/>
    <mergeCell ref="D17:U17"/>
    <mergeCell ref="D18:U18"/>
    <mergeCell ref="B20:U20"/>
    <mergeCell ref="B21:U2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Read_me_first</vt:lpstr>
      <vt:lpstr>Rechnungsformular</vt:lpstr>
      <vt:lpstr>Geburtsgebrechen</vt:lpstr>
      <vt:lpstr>Read_me_first!_GoBack</vt:lpstr>
      <vt:lpstr>Read_me_first!Berufsbewilligungen</vt:lpstr>
      <vt:lpstr>Berufsbewilligungen</vt:lpstr>
      <vt:lpstr>Read_me_first!Druckbereich</vt:lpstr>
      <vt:lpstr>Rechnungsformular!Druckbereich</vt:lpstr>
    </vt:vector>
  </TitlesOfParts>
  <Company>Kantonale Verwaltung Schwyz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egon_mueller@bluewin.ch</dc:creator>
  <cp:lastModifiedBy>Vojin Rakic</cp:lastModifiedBy>
  <cp:lastPrinted>2019-11-25T16:27:05Z</cp:lastPrinted>
  <dcterms:created xsi:type="dcterms:W3CDTF">2011-09-05T09:34:51Z</dcterms:created>
  <dcterms:modified xsi:type="dcterms:W3CDTF">2023-02-08T08:22:15Z</dcterms:modified>
</cp:coreProperties>
</file>